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cargoflex\"/>
    </mc:Choice>
  </mc:AlternateContent>
  <bookViews>
    <workbookView xWindow="-120" yWindow="-120" windowWidth="20730" windowHeight="11160" activeTab="2"/>
  </bookViews>
  <sheets>
    <sheet name="ТЕРМОКОНТЕЙНЕРЫ ТМ" sheetId="1" r:id="rId1"/>
    <sheet name="ТЕРМОКОНТЕЙНЕРЫ ТКМ" sheetId="2" r:id="rId2"/>
    <sheet name="ХЛАДОЭЛЕМЕНТЫ МХД" sheetId="3" r:id="rId3"/>
    <sheet name="ХЛАДОЭЛЕМЕНТЫ АТХ" sheetId="4" r:id="rId4"/>
    <sheet name="ТЕРМОРЕГИСТРАТОРЫ" sheetId="6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4" l="1"/>
  <c r="D8" i="4"/>
  <c r="C8" i="4"/>
  <c r="E7" i="4"/>
  <c r="D7" i="4"/>
  <c r="C7" i="4"/>
  <c r="E6" i="4"/>
  <c r="D6" i="4"/>
  <c r="C6" i="4"/>
  <c r="E5" i="4"/>
  <c r="D5" i="4"/>
  <c r="C5" i="4"/>
  <c r="E4" i="4"/>
  <c r="D4" i="4"/>
  <c r="C4" i="4"/>
  <c r="E3" i="4"/>
  <c r="D3" i="4"/>
  <c r="C3" i="4"/>
  <c r="E3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E25" i="2"/>
  <c r="D25" i="2"/>
  <c r="C25" i="2"/>
  <c r="C22" i="2"/>
  <c r="D22" i="2"/>
  <c r="E22" i="2"/>
  <c r="F22" i="2"/>
  <c r="G22" i="2"/>
  <c r="G21" i="2"/>
  <c r="F21" i="2"/>
  <c r="E21" i="2"/>
  <c r="D21" i="2"/>
  <c r="C21" i="2"/>
  <c r="C34" i="2"/>
  <c r="D34" i="2"/>
  <c r="E34" i="2"/>
  <c r="F34" i="2"/>
  <c r="G34" i="2"/>
  <c r="C36" i="2"/>
  <c r="D36" i="2"/>
  <c r="E36" i="2"/>
  <c r="F36" i="2"/>
  <c r="G36" i="2"/>
  <c r="C37" i="2"/>
  <c r="D37" i="2"/>
  <c r="E37" i="2"/>
  <c r="F37" i="2"/>
  <c r="G37" i="2"/>
  <c r="C38" i="2"/>
  <c r="D38" i="2"/>
  <c r="E38" i="2"/>
  <c r="F38" i="2"/>
  <c r="G38" i="2"/>
  <c r="C39" i="2"/>
  <c r="D39" i="2"/>
  <c r="E39" i="2"/>
  <c r="F39" i="2"/>
  <c r="G39" i="2"/>
  <c r="G33" i="2"/>
  <c r="F33" i="2"/>
  <c r="E33" i="2"/>
  <c r="D33" i="2"/>
  <c r="C33" i="2"/>
  <c r="C9" i="2"/>
  <c r="D9" i="2"/>
  <c r="E9" i="2"/>
  <c r="F9" i="2"/>
  <c r="G9" i="2"/>
  <c r="C11" i="2"/>
  <c r="D11" i="2"/>
  <c r="E11" i="2"/>
  <c r="F11" i="2"/>
  <c r="G11" i="2"/>
  <c r="C12" i="2"/>
  <c r="D12" i="2"/>
  <c r="E12" i="2"/>
  <c r="F12" i="2"/>
  <c r="G12" i="2"/>
  <c r="C13" i="2"/>
  <c r="D13" i="2"/>
  <c r="E13" i="2"/>
  <c r="F13" i="2"/>
  <c r="G13" i="2"/>
  <c r="C14" i="2"/>
  <c r="D14" i="2"/>
  <c r="E14" i="2"/>
  <c r="F14" i="2"/>
  <c r="G14" i="2"/>
  <c r="C15" i="2"/>
  <c r="D15" i="2"/>
  <c r="E15" i="2"/>
  <c r="F15" i="2"/>
  <c r="G15" i="2"/>
  <c r="C16" i="2"/>
  <c r="D16" i="2"/>
  <c r="E16" i="2"/>
  <c r="F16" i="2"/>
  <c r="G16" i="2"/>
  <c r="C17" i="2"/>
  <c r="D17" i="2"/>
  <c r="E17" i="2"/>
  <c r="F17" i="2"/>
  <c r="G17" i="2"/>
  <c r="C18" i="2"/>
  <c r="D18" i="2"/>
  <c r="E18" i="2"/>
  <c r="F18" i="2"/>
  <c r="G18" i="2"/>
  <c r="C4" i="2"/>
  <c r="D4" i="2"/>
  <c r="E4" i="2"/>
  <c r="F4" i="2"/>
  <c r="G4" i="2"/>
  <c r="C5" i="2"/>
  <c r="D5" i="2"/>
  <c r="E5" i="2"/>
  <c r="F5" i="2"/>
  <c r="G5" i="2"/>
  <c r="C6" i="2"/>
  <c r="D6" i="2"/>
  <c r="E6" i="2"/>
  <c r="F6" i="2"/>
  <c r="G6" i="2"/>
  <c r="C7" i="2"/>
  <c r="D7" i="2"/>
  <c r="E7" i="2"/>
  <c r="F7" i="2"/>
  <c r="G7" i="2"/>
  <c r="G3" i="2"/>
  <c r="F3" i="2"/>
  <c r="E3" i="2"/>
  <c r="D3" i="2"/>
  <c r="C3" i="2"/>
  <c r="D35" i="2" l="1"/>
  <c r="G35" i="2"/>
  <c r="C35" i="2"/>
  <c r="F35" i="2"/>
  <c r="I22" i="1"/>
  <c r="H22" i="1"/>
  <c r="G22" i="1"/>
  <c r="I19" i="1"/>
  <c r="H19" i="1"/>
  <c r="G19" i="1"/>
  <c r="G17" i="1"/>
  <c r="H17" i="1"/>
  <c r="I17" i="1"/>
  <c r="I16" i="1"/>
  <c r="H16" i="1"/>
  <c r="G16" i="1"/>
  <c r="I13" i="1"/>
  <c r="H13" i="1"/>
  <c r="G13" i="1"/>
  <c r="I10" i="1"/>
  <c r="H10" i="1"/>
  <c r="G10" i="1"/>
  <c r="G6" i="1"/>
  <c r="H6" i="1"/>
  <c r="I6" i="1"/>
  <c r="G4" i="1"/>
  <c r="H4" i="1"/>
  <c r="I4" i="1"/>
  <c r="G11" i="1"/>
  <c r="H11" i="1"/>
  <c r="I11" i="1"/>
  <c r="E4" i="6" l="1"/>
  <c r="D4" i="6"/>
  <c r="C4" i="6"/>
  <c r="E3" i="6"/>
  <c r="D3" i="6"/>
  <c r="C3" i="6"/>
  <c r="E2" i="6"/>
  <c r="D2" i="6"/>
  <c r="C2" i="6"/>
  <c r="E7" i="3"/>
  <c r="E5" i="3"/>
  <c r="G8" i="3"/>
  <c r="F8" i="3"/>
  <c r="E8" i="3"/>
  <c r="G7" i="3"/>
  <c r="F7" i="3"/>
  <c r="G6" i="3"/>
  <c r="F6" i="3"/>
  <c r="E6" i="3"/>
  <c r="G5" i="3"/>
  <c r="F5" i="3"/>
  <c r="G4" i="3"/>
  <c r="F4" i="3"/>
  <c r="E4" i="3"/>
  <c r="G3" i="3"/>
  <c r="F3" i="3"/>
  <c r="E3" i="3"/>
  <c r="I26" i="1"/>
  <c r="H26" i="1"/>
  <c r="G26" i="1"/>
  <c r="I25" i="1"/>
  <c r="H25" i="1"/>
  <c r="G25" i="1"/>
  <c r="I24" i="1"/>
  <c r="H24" i="1"/>
  <c r="G24" i="1"/>
  <c r="I20" i="1"/>
  <c r="H20" i="1"/>
  <c r="G20" i="1"/>
  <c r="I14" i="1"/>
  <c r="H14" i="1"/>
  <c r="G14" i="1"/>
  <c r="I8" i="1"/>
  <c r="H8" i="1"/>
  <c r="G8" i="1"/>
  <c r="I3" i="1"/>
  <c r="H3" i="1"/>
  <c r="G3" i="1"/>
</calcChain>
</file>

<file path=xl/comments1.xml><?xml version="1.0" encoding="utf-8"?>
<comments xmlns="http://schemas.openxmlformats.org/spreadsheetml/2006/main">
  <authors>
    <author>Автор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<sst xmlns="http://schemas.openxmlformats.org/spreadsheetml/2006/main" count="496" uniqueCount="283">
  <si>
    <t>Наименование
термоконтейнера</t>
  </si>
  <si>
    <t>Объем литров:</t>
  </si>
  <si>
    <t>Комплектация</t>
  </si>
  <si>
    <t>Скидка (%5)
 от 50 000 до 90 000</t>
  </si>
  <si>
    <t>Скидка (%7)
 от 90 000 до 150 000</t>
  </si>
  <si>
    <t>Скидка (%10)
 от 150 000</t>
  </si>
  <si>
    <t>МХД-1</t>
  </si>
  <si>
    <t>МХД-2</t>
  </si>
  <si>
    <t>МХД-1 ГЕЛЬ</t>
  </si>
  <si>
    <t>МХД +5</t>
  </si>
  <si>
    <t>Пустой</t>
  </si>
  <si>
    <t>МХД-2/+5</t>
  </si>
  <si>
    <t>ТМ-1</t>
  </si>
  <si>
    <t>1,4 л.</t>
  </si>
  <si>
    <t>0,5 л.</t>
  </si>
  <si>
    <t>в сумке-чехле</t>
  </si>
  <si>
    <t>МХД-3 (2 шт.)</t>
  </si>
  <si>
    <t>ТМ-5</t>
  </si>
  <si>
    <t>5,7 л.</t>
  </si>
  <si>
    <t>1,9 л.</t>
  </si>
  <si>
    <t>в гофрокоробке</t>
  </si>
  <si>
    <t>5 шт.</t>
  </si>
  <si>
    <t>в сумке-чехле  + пластик</t>
  </si>
  <si>
    <t>ТМ-8</t>
  </si>
  <si>
    <t>8 л.</t>
  </si>
  <si>
    <t>3,2 л.</t>
  </si>
  <si>
    <t>6 шт.</t>
  </si>
  <si>
    <t>10 шт.</t>
  </si>
  <si>
    <t>6 / 10 шт.</t>
  </si>
  <si>
    <t>в сумке-чехле + пластик</t>
  </si>
  <si>
    <t>ТМ-20 (К12)</t>
  </si>
  <si>
    <t>17,2 л.</t>
  </si>
  <si>
    <t>6 л.</t>
  </si>
  <si>
    <t>12 шт.</t>
  </si>
  <si>
    <t>18 шт.</t>
  </si>
  <si>
    <t>12 / 18 шт.</t>
  </si>
  <si>
    <t>ТМ-20</t>
  </si>
  <si>
    <t>25,5 л.</t>
  </si>
  <si>
    <t>13,4 л.</t>
  </si>
  <si>
    <t>9,9 л.</t>
  </si>
  <si>
    <t>17 шт.</t>
  </si>
  <si>
    <t>23 шт.</t>
  </si>
  <si>
    <t>17 / 23 шт.</t>
  </si>
  <si>
    <t>ТМ-35</t>
  </si>
  <si>
    <t>35,6 л.</t>
  </si>
  <si>
    <t>22 шт.</t>
  </si>
  <si>
    <t>28 шт.</t>
  </si>
  <si>
    <t>22 / 28 шт.</t>
  </si>
  <si>
    <t>ТМ-52</t>
  </si>
  <si>
    <t>49,2 л.</t>
  </si>
  <si>
    <t>29,8 л.</t>
  </si>
  <si>
    <t>26 л.</t>
  </si>
  <si>
    <t>24 шт.</t>
  </si>
  <si>
    <t>32 шт.</t>
  </si>
  <si>
    <t>24 / 32 шт.</t>
  </si>
  <si>
    <t>ТМ-80</t>
  </si>
  <si>
    <t>78 л.</t>
  </si>
  <si>
    <t>55,3 л.</t>
  </si>
  <si>
    <t>43,2 л.</t>
  </si>
  <si>
    <t>29 шт.</t>
  </si>
  <si>
    <t>52 шт.</t>
  </si>
  <si>
    <t>29 / 52 шт.</t>
  </si>
  <si>
    <t>Термоконтейнеры серии "ТК"</t>
  </si>
  <si>
    <t>ТК-9</t>
  </si>
  <si>
    <t>9,2 л</t>
  </si>
  <si>
    <t>4,1 л.</t>
  </si>
  <si>
    <t>2,5 л.</t>
  </si>
  <si>
    <t>8 / 10</t>
  </si>
  <si>
    <t>ТК-46</t>
  </si>
  <si>
    <t>58,2 л</t>
  </si>
  <si>
    <t>37 л.</t>
  </si>
  <si>
    <t>30 л.</t>
  </si>
  <si>
    <t>28 / 40</t>
  </si>
  <si>
    <t>ТК-90</t>
  </si>
  <si>
    <t>91,7 л</t>
  </si>
  <si>
    <t>54* л</t>
  </si>
  <si>
    <t>Набор кассет*</t>
  </si>
  <si>
    <t>Термоконтейнеры серии "ТН"</t>
  </si>
  <si>
    <t xml:space="preserve"> ----- </t>
  </si>
  <si>
    <t>ТН-300</t>
  </si>
  <si>
    <t>300 л.</t>
  </si>
  <si>
    <t>201 л.</t>
  </si>
  <si>
    <t>ТН-300 П</t>
  </si>
  <si>
    <t>пластик</t>
  </si>
  <si>
    <t>Скидка (%5)
 от 50  до 90 шт</t>
  </si>
  <si>
    <t xml:space="preserve">Скидка (%7)
 от 90 до 150 шт </t>
  </si>
  <si>
    <t>Скидка (%10)
 от 150 шт</t>
  </si>
  <si>
    <t>-</t>
  </si>
  <si>
    <t>по запросу</t>
  </si>
  <si>
    <t>АТХ-0,31</t>
  </si>
  <si>
    <t>АТХ-0,62</t>
  </si>
  <si>
    <t>АТХ-1,35</t>
  </si>
  <si>
    <t>(Температурный режим) подготовка</t>
  </si>
  <si>
    <t>Цена</t>
  </si>
  <si>
    <t>Необходимый комплект в термоконтейнеры серии "ТМ"</t>
  </si>
  <si>
    <t>Лето</t>
  </si>
  <si>
    <t>Зима</t>
  </si>
  <si>
    <t>Наименование</t>
  </si>
  <si>
    <t>Масса брутто (±5%)</t>
  </si>
  <si>
    <r>
      <t>Габариты (</t>
    </r>
    <r>
      <rPr>
        <b/>
        <sz val="8"/>
        <color theme="1"/>
        <rFont val="Calibri"/>
        <family val="2"/>
        <charset val="204"/>
      </rPr>
      <t>±</t>
    </r>
    <r>
      <rPr>
        <b/>
        <sz val="8"/>
        <color theme="1"/>
        <rFont val="Calibri"/>
        <family val="2"/>
        <charset val="204"/>
        <scheme val="minor"/>
      </rPr>
      <t>5%)</t>
    </r>
  </si>
  <si>
    <t>ТМ-20
(к12)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</si>
  <si>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+25℃) </t>
    </r>
    <r>
      <rPr>
        <sz val="9"/>
        <color theme="1"/>
        <rFont val="Calibri"/>
        <family val="2"/>
        <charset val="204"/>
        <scheme val="minor"/>
      </rPr>
      <t xml:space="preserve">
Подготовка конденсированием</t>
    </r>
  </si>
  <si>
    <r>
      <rPr>
        <b/>
        <sz val="9"/>
        <color theme="1"/>
        <rFont val="Calibri"/>
        <family val="2"/>
        <charset val="204"/>
        <scheme val="minor"/>
      </rPr>
      <t xml:space="preserve">(+2℃ ÷ +8℃ / +2℃ ÷ +25℃) </t>
    </r>
    <r>
      <rPr>
        <sz val="9"/>
        <color theme="1"/>
        <rFont val="Calibri"/>
        <family val="2"/>
        <charset val="204"/>
        <scheme val="minor"/>
      </rPr>
      <t xml:space="preserve">
Подготовка охлаждением</t>
    </r>
  </si>
  <si>
    <t>Хладоэлемент МХД-1</t>
  </si>
  <si>
    <t>410 гр.</t>
  </si>
  <si>
    <t>95х33х165 мм</t>
  </si>
  <si>
    <t>---</t>
  </si>
  <si>
    <t>12</t>
  </si>
  <si>
    <t>17</t>
  </si>
  <si>
    <t>22</t>
  </si>
  <si>
    <t>24</t>
  </si>
  <si>
    <t>29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</si>
  <si>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+15℃ ÷ +25℃ ) </t>
    </r>
    <r>
      <rPr>
        <sz val="9"/>
        <color theme="1"/>
        <rFont val="Calibri"/>
        <family val="2"/>
        <charset val="204"/>
        <scheme val="minor"/>
      </rPr>
      <t xml:space="preserve">
Подготовка  охлаждением</t>
    </r>
  </si>
  <si>
    <r>
      <rPr>
        <b/>
        <sz val="9"/>
        <color theme="1"/>
        <rFont val="Calibri"/>
        <family val="2"/>
        <charset val="204"/>
        <scheme val="minor"/>
      </rPr>
      <t>(+2℃ ÷ +8℃ / +15℃ ÷ +25℃ )</t>
    </r>
    <r>
      <rPr>
        <sz val="9"/>
        <color theme="1"/>
        <rFont val="Calibri"/>
        <family val="2"/>
        <charset val="204"/>
        <scheme val="minor"/>
      </rPr>
      <t xml:space="preserve">
Подготовка  охлаждением</t>
    </r>
  </si>
  <si>
    <t>Хладоэлемент МХД-1 ГЕЛЬ</t>
  </si>
  <si>
    <t>415 гр.</t>
  </si>
  <si>
    <t>6 /10</t>
  </si>
  <si>
    <t>12 / 18</t>
  </si>
  <si>
    <t>17 / 23</t>
  </si>
  <si>
    <t>22 / 28</t>
  </si>
  <si>
    <t>24 / 32</t>
  </si>
  <si>
    <t>29 / 52</t>
  </si>
  <si>
    <r>
      <rPr>
        <b/>
        <sz val="9"/>
        <color theme="1"/>
        <rFont val="Calibri"/>
        <family val="2"/>
        <charset val="204"/>
        <scheme val="minor"/>
      </rPr>
      <t xml:space="preserve">(ниже минус 18 ℃) </t>
    </r>
    <r>
      <rPr>
        <sz val="9"/>
        <color theme="1"/>
        <rFont val="Calibri"/>
        <family val="2"/>
        <charset val="204"/>
        <scheme val="minor"/>
      </rPr>
      <t xml:space="preserve">
Подготовка заморозкой при ниже минус 30 ℃ </t>
    </r>
  </si>
  <si>
    <t>Хладоэлемент МХД-2</t>
  </si>
  <si>
    <t>525 гр.</t>
  </si>
  <si>
    <t>10</t>
  </si>
  <si>
    <t>18</t>
  </si>
  <si>
    <t>23</t>
  </si>
  <si>
    <t>28</t>
  </si>
  <si>
    <t>32</t>
  </si>
  <si>
    <t>52</t>
  </si>
  <si>
    <r>
      <rPr>
        <b/>
        <sz val="9"/>
        <color theme="1"/>
        <rFont val="Calibri"/>
        <family val="2"/>
        <charset val="204"/>
        <scheme val="minor"/>
      </rPr>
      <t>(+2℃ ÷ +8℃ / +2℃ ÷ +25℃)</t>
    </r>
    <r>
      <rPr>
        <sz val="9"/>
        <color theme="1"/>
        <rFont val="Calibri"/>
        <family val="2"/>
        <charset val="204"/>
        <scheme val="minor"/>
      </rPr>
      <t xml:space="preserve">
Подготовка конденсированием </t>
    </r>
  </si>
  <si>
    <r>
      <rPr>
        <b/>
        <sz val="9"/>
        <color theme="1"/>
        <rFont val="Calibri"/>
        <family val="2"/>
        <charset val="204"/>
        <scheme val="minor"/>
      </rPr>
      <t>(+2℃ ÷ +8℃ / +2℃ ÷ +25℃)</t>
    </r>
    <r>
      <rPr>
        <sz val="9"/>
        <color theme="1"/>
        <rFont val="Calibri"/>
        <family val="2"/>
        <charset val="204"/>
        <scheme val="minor"/>
      </rPr>
      <t xml:space="preserve">
Подготовка охлаждением</t>
    </r>
  </si>
  <si>
    <t>Хладоэлемент МХД-3</t>
  </si>
  <si>
    <t xml:space="preserve">230 гр. </t>
  </si>
  <si>
    <t>187x65x22 мм</t>
  </si>
  <si>
    <t>Хладоэлемент МХД-4</t>
  </si>
  <si>
    <t>940 гр.</t>
  </si>
  <si>
    <t>95х33х330 мм</t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</si>
  <si>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+15℃ ) </t>
    </r>
    <r>
      <rPr>
        <sz val="9"/>
        <color theme="1"/>
        <rFont val="Calibri"/>
        <family val="2"/>
        <charset val="204"/>
        <scheme val="minor"/>
      </rPr>
      <t xml:space="preserve">
Подготовка  при +2℃ ÷ +4℃</t>
    </r>
  </si>
  <si>
    <r>
      <rPr>
        <b/>
        <sz val="9"/>
        <color theme="1"/>
        <rFont val="Calibri"/>
        <family val="2"/>
        <charset val="204"/>
        <scheme val="minor"/>
      </rPr>
      <t xml:space="preserve">(+2℃ </t>
    </r>
    <r>
      <rPr>
        <b/>
        <sz val="9"/>
        <color theme="1"/>
        <rFont val="Calibri"/>
        <family val="2"/>
        <charset val="204"/>
      </rPr>
      <t xml:space="preserve">÷ </t>
    </r>
    <r>
      <rPr>
        <b/>
        <sz val="9"/>
        <color theme="1"/>
        <rFont val="Calibri"/>
        <family val="2"/>
        <charset val="204"/>
        <scheme val="minor"/>
      </rPr>
      <t xml:space="preserve">+8℃ / +2℃ ÷ +15℃ ) </t>
    </r>
    <r>
      <rPr>
        <sz val="9"/>
        <color theme="1"/>
        <rFont val="Calibri"/>
        <family val="2"/>
        <charset val="204"/>
        <scheme val="minor"/>
      </rPr>
      <t xml:space="preserve">
Подготовка  при +6℃ ÷ +8℃ / +15℃</t>
    </r>
  </si>
  <si>
    <t>Хладоэлемент МХД+5</t>
  </si>
  <si>
    <t>335 гр.</t>
  </si>
  <si>
    <t>14,5x16x2,5</t>
  </si>
  <si>
    <t>Время записи</t>
  </si>
  <si>
    <t>Дополнительная информация</t>
  </si>
  <si>
    <t>Термоиндикатор пороговый одноразовый ТИ6-1</t>
  </si>
  <si>
    <t>от 7 суток</t>
  </si>
  <si>
    <t>PDF-отчет при подключении к USB компьютера.
 Одноразовый. Настраивается по запросу покупателя.</t>
  </si>
  <si>
    <t>Термоиндикатор пороговый одноразовый ТИ6-1 +</t>
  </si>
  <si>
    <t>от 10 суток</t>
  </si>
  <si>
    <t>Терморегистратор-индикатор пороговый ТИ–2-«Т-конт МК»</t>
  </si>
  <si>
    <t>от 22 суток</t>
  </si>
  <si>
    <t>PDF-отчет при подключении к USB компьютера. Экран. Сменная батарейка.
 Одноразовый. Настраивается пользователем через программу настройки.</t>
  </si>
  <si>
    <t>Набор хладоэлелементов: 
ТН-300 M = 4 шт.
ТН-300 L = 6 шт.</t>
  </si>
  <si>
    <t>ТН-120</t>
  </si>
  <si>
    <t>122 л.</t>
  </si>
  <si>
    <t>79,6 л.</t>
  </si>
  <si>
    <t>Набор кассет</t>
  </si>
  <si>
    <t>ТН-630</t>
  </si>
  <si>
    <t>630 л.</t>
  </si>
  <si>
    <t>416 л.</t>
  </si>
  <si>
    <t>Набор хладоэелементов: 
ТН-300 M = 8 шт.
ТН-300 L = 10 шт.</t>
  </si>
  <si>
    <t>Цена за шт.</t>
  </si>
  <si>
    <t>Система скидок</t>
  </si>
  <si>
    <t>Длина, ширина, высота</t>
  </si>
  <si>
    <t>внешние, см</t>
  </si>
  <si>
    <t>внутренние, см</t>
  </si>
  <si>
    <t>Объем, л</t>
  </si>
  <si>
    <t>Вес, кг</t>
  </si>
  <si>
    <t>Рекомендуемое кол-во термоаккумуляторов,шт</t>
  </si>
  <si>
    <t>Полезный обьем</t>
  </si>
  <si>
    <t>Толщина</t>
  </si>
  <si>
    <t>стенок, см</t>
  </si>
  <si>
    <t>30шт=8%</t>
  </si>
  <si>
    <t>Кассета (8шт хц-400)</t>
  </si>
  <si>
    <t>Длина,ширина,высота, см</t>
  </si>
  <si>
    <t>Литры</t>
  </si>
  <si>
    <t>ТКМ-2</t>
  </si>
  <si>
    <t>20,5х20,5х33</t>
  </si>
  <si>
    <t>10х10х21</t>
  </si>
  <si>
    <t>5x10x21</t>
  </si>
  <si>
    <t>ТКМ-2 (V=4л)</t>
  </si>
  <si>
    <t>31,5x22x32,5</t>
  </si>
  <si>
    <t>21x11x20</t>
  </si>
  <si>
    <t>2 или 4</t>
  </si>
  <si>
    <t>16x11x20</t>
  </si>
  <si>
    <t>ТКМ-10 (V=7л)</t>
  </si>
  <si>
    <t>30,5x31x30,5</t>
  </si>
  <si>
    <t>19x19x17</t>
  </si>
  <si>
    <t>ТКМ-10 (V=8л)</t>
  </si>
  <si>
    <t>25x15x21,5</t>
  </si>
  <si>
    <t>18x15x21,5</t>
  </si>
  <si>
    <t>ТКМ-10 (V=10л)</t>
  </si>
  <si>
    <t>37x33x33</t>
  </si>
  <si>
    <t>25х20х20</t>
  </si>
  <si>
    <t>18x17x20</t>
  </si>
  <si>
    <t>ТКМ-10 (V=10л) С/Ч</t>
  </si>
  <si>
    <t>ТКМ-30</t>
  </si>
  <si>
    <t>54х44х37</t>
  </si>
  <si>
    <t>40х30х24</t>
  </si>
  <si>
    <t>33x23x24</t>
  </si>
  <si>
    <t>ТКМ-30 С/Ч</t>
  </si>
  <si>
    <t>ТКМ-30 (V=24л)</t>
  </si>
  <si>
    <t>44х42,5х41</t>
  </si>
  <si>
    <t>31х29х26,5</t>
  </si>
  <si>
    <t>24x22x26,5</t>
  </si>
  <si>
    <t>ТКМ-30 ТС</t>
  </si>
  <si>
    <t>44х42,5х38,5</t>
  </si>
  <si>
    <t>35х33х29</t>
  </si>
  <si>
    <t>28х26х29</t>
  </si>
  <si>
    <t>ТКМ-50 (V=40л)</t>
  </si>
  <si>
    <t>58x43x45</t>
  </si>
  <si>
    <t>45x30x29,5</t>
  </si>
  <si>
    <t>38x23x29,5</t>
  </si>
  <si>
    <t>ТКМ-50 (V=47л)</t>
  </si>
  <si>
    <t>58x43x50</t>
  </si>
  <si>
    <t>45x30x34,5</t>
  </si>
  <si>
    <t>37x23x34,5</t>
  </si>
  <si>
    <t>ТКМ-50 (V=60л)</t>
  </si>
  <si>
    <t>62,5х52,5х56,5</t>
  </si>
  <si>
    <t>44х37,5х37</t>
  </si>
  <si>
    <t>37x30,5x37</t>
  </si>
  <si>
    <t>ТКМ-75 (V=80л)</t>
  </si>
  <si>
    <t>74,5x51x49</t>
  </si>
  <si>
    <t>61x38,5x34</t>
  </si>
  <si>
    <t>54x31,5x34</t>
  </si>
  <si>
    <t>ТКМ-100</t>
  </si>
  <si>
    <t>78х56х55</t>
  </si>
  <si>
    <t>65х42х38</t>
  </si>
  <si>
    <t>58x35x38</t>
  </si>
  <si>
    <t>ТКМ-120</t>
  </si>
  <si>
    <t>72x61,5x58</t>
  </si>
  <si>
    <t>58x46x40</t>
  </si>
  <si>
    <t>51x39x40</t>
  </si>
  <si>
    <t>ТКМ-280 (V=300л)</t>
  </si>
  <si>
    <t>120x80x87</t>
  </si>
  <si>
    <t>93x53x62</t>
  </si>
  <si>
    <t>86x46x62</t>
  </si>
  <si>
    <t>ТКМ-280 (V=400л)</t>
  </si>
  <si>
    <t>101x61x70</t>
  </si>
  <si>
    <t>94x54x70</t>
  </si>
  <si>
    <t>Кол-во термоаккумулятор ов в 1 коробке, шт</t>
  </si>
  <si>
    <t>Вес 1 термоаккумулятора, кг</t>
  </si>
  <si>
    <t>Длина, ширина, высота термоаккумулятора, см</t>
  </si>
  <si>
    <t>Длина, ширина, высота коробки, см</t>
  </si>
  <si>
    <t>500шт=10%</t>
  </si>
  <si>
    <t>1000шт=15%</t>
  </si>
  <si>
    <t>1500шт=20%</t>
  </si>
  <si>
    <t>19,5x9,3x2,5</t>
  </si>
  <si>
    <t>35x30x20</t>
  </si>
  <si>
    <t>АТХ-0,5</t>
  </si>
  <si>
    <t>16,6х12,1х3,2</t>
  </si>
  <si>
    <t>49х36,5х17,5</t>
  </si>
  <si>
    <t>19,5x12,1x3,3</t>
  </si>
  <si>
    <t>29,3x19,3x3,2</t>
  </si>
  <si>
    <t>ХЦ-100</t>
  </si>
  <si>
    <t>14,5х9,5х1,5</t>
  </si>
  <si>
    <t>ХЦ-400</t>
  </si>
  <si>
    <t>ТКМ-10 Н</t>
  </si>
  <si>
    <t>ТКМ-30 Н</t>
  </si>
  <si>
    <t>ТКМ-50 Н (V=40л)</t>
  </si>
  <si>
    <t>38x23x29,6</t>
  </si>
  <si>
    <t>ТКМ-50 Н (V=47л)</t>
  </si>
  <si>
    <t>37x23x34,6</t>
  </si>
  <si>
    <t>ТКМ-75 Н (V=80л)</t>
  </si>
  <si>
    <t>ТКМ-100 Н</t>
  </si>
  <si>
    <t>ТКМ-120 Н</t>
  </si>
  <si>
    <t>50шт=4%</t>
  </si>
  <si>
    <t>100шт=8%</t>
  </si>
  <si>
    <t>200шт=10%</t>
  </si>
  <si>
    <t>500шт=15%</t>
  </si>
  <si>
    <t>1000шт=20%</t>
  </si>
  <si>
    <t>10шт-4%</t>
  </si>
  <si>
    <t>20шт=6%</t>
  </si>
  <si>
    <t>40шт=10%</t>
  </si>
  <si>
    <t>50шт=15%</t>
  </si>
  <si>
    <t>При заказе на сумму
 до 50 000</t>
  </si>
  <si>
    <t>При заказе до 50 шт</t>
  </si>
  <si>
    <t>При заказе на сумму
 до 500 000</t>
  </si>
  <si>
    <t>Скидка (%5)
 от 500  000 до 900 000</t>
  </si>
  <si>
    <t>Скидка (%10)
 от 1 500 000</t>
  </si>
  <si>
    <t>Скидка (%7)
 от 900 000 до 1 500 000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</si>
</sst>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₽&quot;_-;\-* #,##0.00\ &quot;₽&quot;_-;_-* &quot;-&quot;??\ &quot;₽&quot;_-;_-@_-"/>
    <numFmt numFmtId="164" formatCode="_-* #,##0.00_-;\-* #,##0.00_-;_-* &quot;-&quot;??_-;_-@_-"/>
    <numFmt numFmtId="165" formatCode="_-* #,##0\ _₽_-;\-* #,##0\ _₽_-;_-* &quot;-&quot;??\ _₽_-;_-@_-"/>
    <numFmt numFmtId="166" formatCode="0.0"/>
    <numFmt numFmtId="167" formatCode="#,##0.0\ &quot;₽&quot;"/>
    <numFmt numFmtId="168" formatCode="_-* #,##0.00\ [$₸-43F]_-;\-* #,##0.00\ [$₸-43F]_-;_-* &quot;-&quot;??\ [$₸-43F]_-;_-@_-"/>
    <numFmt numFmtId="169" formatCode="#,##0.0\ [$₸-43F]"/>
    <numFmt numFmtId="170" formatCode="#,##0.00\ [$₸-43F]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u/>
      <sz val="8"/>
      <color theme="1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8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u/>
      <sz val="1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44" fontId="1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3" borderId="5" xfId="3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7" fontId="1" fillId="2" borderId="8" xfId="0" applyNumberFormat="1" applyFont="1" applyFill="1" applyBorder="1" applyAlignment="1">
      <alignment horizontal="center" vertical="center"/>
    </xf>
    <xf numFmtId="0" fontId="10" fillId="2" borderId="9" xfId="3" applyFont="1" applyFill="1" applyBorder="1" applyAlignment="1">
      <alignment horizontal="center" vertical="center"/>
    </xf>
    <xf numFmtId="166" fontId="3" fillId="2" borderId="10" xfId="0" applyNumberFormat="1" applyFont="1" applyFill="1" applyBorder="1" applyAlignment="1">
      <alignment horizontal="center" vertical="center"/>
    </xf>
    <xf numFmtId="166" fontId="1" fillId="2" borderId="10" xfId="0" applyNumberFormat="1" applyFont="1" applyFill="1" applyBorder="1" applyAlignment="1">
      <alignment horizontal="center" vertical="center"/>
    </xf>
    <xf numFmtId="167" fontId="12" fillId="2" borderId="10" xfId="0" applyNumberFormat="1" applyFont="1" applyFill="1" applyBorder="1" applyAlignment="1">
      <alignment horizontal="left" vertical="center"/>
    </xf>
    <xf numFmtId="167" fontId="1" fillId="2" borderId="10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0" fillId="3" borderId="8" xfId="3" applyFont="1" applyFill="1" applyBorder="1" applyAlignment="1">
      <alignment horizontal="center" vertical="center"/>
    </xf>
    <xf numFmtId="166" fontId="3" fillId="2" borderId="8" xfId="0" applyNumberFormat="1" applyFont="1" applyFill="1" applyBorder="1" applyAlignment="1">
      <alignment horizontal="center" vertical="center"/>
    </xf>
    <xf numFmtId="166" fontId="1" fillId="2" borderId="8" xfId="0" applyNumberFormat="1" applyFont="1" applyFill="1" applyBorder="1" applyAlignment="1">
      <alignment horizontal="center" vertical="center"/>
    </xf>
    <xf numFmtId="167" fontId="1" fillId="3" borderId="8" xfId="0" applyNumberFormat="1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/>
    </xf>
    <xf numFmtId="166" fontId="1" fillId="2" borderId="5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6" fillId="0" borderId="2" xfId="1" applyNumberFormat="1" applyFont="1" applyFill="1" applyBorder="1" applyAlignment="1">
      <alignment horizontal="center" vertical="center" wrapText="1"/>
    </xf>
    <xf numFmtId="169" fontId="1" fillId="3" borderId="5" xfId="0" applyNumberFormat="1" applyFont="1" applyFill="1" applyBorder="1" applyAlignment="1">
      <alignment horizontal="center" vertical="center"/>
    </xf>
    <xf numFmtId="169" fontId="1" fillId="3" borderId="8" xfId="0" applyNumberFormat="1" applyFont="1" applyFill="1" applyBorder="1" applyAlignment="1">
      <alignment horizontal="center" vertical="center"/>
    </xf>
    <xf numFmtId="169" fontId="12" fillId="2" borderId="10" xfId="0" applyNumberFormat="1" applyFont="1" applyFill="1" applyBorder="1" applyAlignment="1">
      <alignment horizontal="left" vertical="center"/>
    </xf>
    <xf numFmtId="169" fontId="3" fillId="3" borderId="8" xfId="0" applyNumberFormat="1" applyFont="1" applyFill="1" applyBorder="1" applyAlignment="1">
      <alignment horizontal="center" vertical="center"/>
    </xf>
    <xf numFmtId="169" fontId="1" fillId="2" borderId="8" xfId="0" applyNumberFormat="1" applyFont="1" applyFill="1" applyBorder="1" applyAlignment="1">
      <alignment horizontal="center" vertical="center"/>
    </xf>
    <xf numFmtId="169" fontId="1" fillId="2" borderId="5" xfId="0" applyNumberFormat="1" applyFont="1" applyFill="1" applyBorder="1" applyAlignment="1">
      <alignment horizontal="center" vertical="center"/>
    </xf>
    <xf numFmtId="170" fontId="3" fillId="3" borderId="8" xfId="0" applyNumberFormat="1" applyFont="1" applyFill="1" applyBorder="1" applyAlignment="1">
      <alignment horizontal="center" vertical="center"/>
    </xf>
    <xf numFmtId="170" fontId="3" fillId="4" borderId="5" xfId="0" applyNumberFormat="1" applyFont="1" applyFill="1" applyBorder="1" applyAlignment="1">
      <alignment horizontal="center" vertical="center"/>
    </xf>
    <xf numFmtId="170" fontId="3" fillId="3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168" fontId="14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4" fillId="0" borderId="0" xfId="1" applyFont="1" applyAlignment="1"/>
    <xf numFmtId="0" fontId="0" fillId="2" borderId="0" xfId="0" applyFill="1" applyAlignment="1">
      <alignment horizontal="center" vertical="center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17" fillId="2" borderId="21" xfId="3" applyFont="1" applyFill="1" applyBorder="1" applyAlignment="1">
      <alignment horizontal="left" vertical="center" wrapText="1" indent="2"/>
    </xf>
    <xf numFmtId="49" fontId="1" fillId="3" borderId="8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17" fillId="4" borderId="23" xfId="3" applyFont="1" applyFill="1" applyBorder="1" applyAlignment="1">
      <alignment horizontal="left" vertical="center" wrapText="1" indent="2"/>
    </xf>
    <xf numFmtId="167" fontId="1" fillId="4" borderId="8" xfId="0" applyNumberFormat="1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0" fontId="17" fillId="2" borderId="23" xfId="3" applyFont="1" applyFill="1" applyBorder="1" applyAlignment="1">
      <alignment horizontal="left" vertical="center" wrapText="1" indent="2"/>
    </xf>
    <xf numFmtId="170" fontId="3" fillId="2" borderId="8" xfId="0" applyNumberFormat="1" applyFont="1" applyFill="1" applyBorder="1" applyAlignment="1">
      <alignment horizontal="center" vertical="center"/>
    </xf>
    <xf numFmtId="170" fontId="1" fillId="2" borderId="8" xfId="0" applyNumberFormat="1" applyFont="1" applyFill="1" applyBorder="1" applyAlignment="1">
      <alignment horizontal="center" vertical="center"/>
    </xf>
    <xf numFmtId="170" fontId="1" fillId="3" borderId="8" xfId="0" applyNumberFormat="1" applyFont="1" applyFill="1" applyBorder="1" applyAlignment="1">
      <alignment horizontal="center" vertical="center"/>
    </xf>
    <xf numFmtId="170" fontId="3" fillId="4" borderId="8" xfId="0" applyNumberFormat="1" applyFont="1" applyFill="1" applyBorder="1" applyAlignment="1">
      <alignment horizontal="center" vertical="center"/>
    </xf>
    <xf numFmtId="170" fontId="1" fillId="4" borderId="8" xfId="0" applyNumberFormat="1" applyFont="1" applyFill="1" applyBorder="1" applyAlignment="1">
      <alignment horizontal="center" vertical="center"/>
    </xf>
    <xf numFmtId="0" fontId="1" fillId="2" borderId="8" xfId="0" applyNumberFormat="1" applyFont="1" applyFill="1" applyBorder="1" applyAlignment="1">
      <alignment horizontal="center" vertical="center"/>
    </xf>
    <xf numFmtId="0" fontId="20" fillId="2" borderId="23" xfId="3" applyFont="1" applyFill="1" applyBorder="1" applyAlignment="1">
      <alignment horizontal="left" vertical="center" wrapText="1" indent="2"/>
    </xf>
    <xf numFmtId="0" fontId="20" fillId="4" borderId="23" xfId="3" applyFont="1" applyFill="1" applyBorder="1" applyAlignment="1">
      <alignment horizontal="left" vertical="center" wrapText="1" indent="2"/>
    </xf>
    <xf numFmtId="170" fontId="1" fillId="2" borderId="8" xfId="2" applyNumberFormat="1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168" fontId="3" fillId="2" borderId="8" xfId="0" applyNumberFormat="1" applyFont="1" applyFill="1" applyBorder="1" applyAlignment="1">
      <alignment horizontal="center" vertical="center"/>
    </xf>
    <xf numFmtId="168" fontId="3" fillId="4" borderId="5" xfId="0" applyNumberFormat="1" applyFont="1" applyFill="1" applyBorder="1" applyAlignment="1">
      <alignment horizontal="center" vertical="center"/>
    </xf>
    <xf numFmtId="170" fontId="3" fillId="3" borderId="12" xfId="0" applyNumberFormat="1" applyFont="1" applyFill="1" applyBorder="1" applyAlignment="1">
      <alignment horizontal="center" vertical="center"/>
    </xf>
    <xf numFmtId="168" fontId="3" fillId="2" borderId="12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3" fillId="5" borderId="28" xfId="0" applyFont="1" applyFill="1" applyBorder="1" applyAlignment="1">
      <alignment horizontal="center" vertical="center" wrapText="1"/>
    </xf>
    <xf numFmtId="170" fontId="3" fillId="4" borderId="8" xfId="0" applyNumberFormat="1" applyFont="1" applyFill="1" applyBorder="1" applyAlignment="1">
      <alignment horizontal="center" vertical="center" wrapText="1"/>
    </xf>
    <xf numFmtId="167" fontId="3" fillId="4" borderId="8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23" fillId="5" borderId="27" xfId="0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4" fontId="24" fillId="0" borderId="28" xfId="0" applyNumberFormat="1" applyFont="1" applyBorder="1" applyAlignment="1">
      <alignment horizontal="center" vertical="center" wrapText="1"/>
    </xf>
    <xf numFmtId="2" fontId="1" fillId="2" borderId="6" xfId="0" applyNumberFormat="1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6" fillId="0" borderId="2" xfId="1" applyNumberFormat="1" applyFont="1" applyFill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0" fillId="3" borderId="12" xfId="3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166" fontId="3" fillId="2" borderId="12" xfId="0" applyNumberFormat="1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6" fontId="1" fillId="2" borderId="12" xfId="0" applyNumberFormat="1" applyFont="1" applyFill="1" applyBorder="1" applyAlignment="1">
      <alignment horizontal="center" vertical="center"/>
    </xf>
    <xf numFmtId="166" fontId="1" fillId="2" borderId="5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5" xfId="3" applyFont="1" applyFill="1" applyBorder="1" applyAlignment="1">
      <alignment horizontal="center" vertical="center"/>
    </xf>
    <xf numFmtId="166" fontId="3" fillId="4" borderId="12" xfId="0" applyNumberFormat="1" applyFont="1" applyFill="1" applyBorder="1" applyAlignment="1">
      <alignment horizontal="center" vertical="center"/>
    </xf>
    <xf numFmtId="166" fontId="3" fillId="4" borderId="5" xfId="0" applyNumberFormat="1" applyFont="1" applyFill="1" applyBorder="1" applyAlignment="1">
      <alignment horizontal="center" vertical="center"/>
    </xf>
    <xf numFmtId="166" fontId="1" fillId="4" borderId="13" xfId="0" applyNumberFormat="1" applyFont="1" applyFill="1" applyBorder="1" applyAlignment="1">
      <alignment horizontal="center" vertical="center"/>
    </xf>
    <xf numFmtId="166" fontId="1" fillId="4" borderId="14" xfId="0" applyNumberFormat="1" applyFont="1" applyFill="1" applyBorder="1" applyAlignment="1">
      <alignment horizontal="center" vertical="center"/>
    </xf>
    <xf numFmtId="166" fontId="1" fillId="4" borderId="6" xfId="0" applyNumberFormat="1" applyFont="1" applyFill="1" applyBorder="1" applyAlignment="1">
      <alignment horizontal="center" vertical="center"/>
    </xf>
    <xf numFmtId="166" fontId="1" fillId="4" borderId="7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left" vertical="center"/>
    </xf>
    <xf numFmtId="0" fontId="0" fillId="4" borderId="5" xfId="0" applyFont="1" applyFill="1" applyBorder="1" applyAlignment="1">
      <alignment horizontal="left" vertical="center"/>
    </xf>
    <xf numFmtId="49" fontId="11" fillId="4" borderId="12" xfId="0" applyNumberFormat="1" applyFont="1" applyFill="1" applyBorder="1" applyAlignment="1">
      <alignment horizontal="center" vertical="center"/>
    </xf>
    <xf numFmtId="49" fontId="11" fillId="4" borderId="15" xfId="0" applyNumberFormat="1" applyFont="1" applyFill="1" applyBorder="1" applyAlignment="1">
      <alignment horizontal="center" vertical="center"/>
    </xf>
    <xf numFmtId="49" fontId="11" fillId="4" borderId="5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10" fillId="3" borderId="15" xfId="3" applyFont="1" applyFill="1" applyBorder="1" applyAlignment="1">
      <alignment horizontal="center" vertical="center"/>
    </xf>
    <xf numFmtId="166" fontId="3" fillId="2" borderId="15" xfId="0" applyNumberFormat="1" applyFont="1" applyFill="1" applyBorder="1" applyAlignment="1">
      <alignment horizontal="center" vertical="center"/>
    </xf>
    <xf numFmtId="166" fontId="1" fillId="2" borderId="15" xfId="0" applyNumberFormat="1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49" fontId="11" fillId="3" borderId="15" xfId="0" applyNumberFormat="1" applyFont="1" applyFill="1" applyBorder="1" applyAlignment="1">
      <alignment horizontal="center" vertical="center"/>
    </xf>
    <xf numFmtId="0" fontId="10" fillId="4" borderId="15" xfId="3" applyFont="1" applyFill="1" applyBorder="1" applyAlignment="1">
      <alignment horizontal="center" vertical="center"/>
    </xf>
    <xf numFmtId="166" fontId="3" fillId="4" borderId="15" xfId="0" applyNumberFormat="1" applyFont="1" applyFill="1" applyBorder="1" applyAlignment="1">
      <alignment horizontal="center" vertical="center"/>
    </xf>
    <xf numFmtId="166" fontId="1" fillId="4" borderId="12" xfId="0" applyNumberFormat="1" applyFont="1" applyFill="1" applyBorder="1" applyAlignment="1">
      <alignment horizontal="center" vertical="center"/>
    </xf>
    <xf numFmtId="166" fontId="1" fillId="4" borderId="15" xfId="0" applyNumberFormat="1" applyFont="1" applyFill="1" applyBorder="1" applyAlignment="1">
      <alignment horizontal="center" vertical="center"/>
    </xf>
    <xf numFmtId="166" fontId="1" fillId="4" borderId="5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170" fontId="1" fillId="3" borderId="12" xfId="0" applyNumberFormat="1" applyFont="1" applyFill="1" applyBorder="1" applyAlignment="1">
      <alignment horizontal="center" vertical="center"/>
    </xf>
    <xf numFmtId="170" fontId="1" fillId="3" borderId="4" xfId="0" applyNumberFormat="1" applyFont="1" applyFill="1" applyBorder="1" applyAlignment="1">
      <alignment horizontal="center" vertical="center"/>
    </xf>
    <xf numFmtId="168" fontId="1" fillId="2" borderId="12" xfId="0" applyNumberFormat="1" applyFont="1" applyFill="1" applyBorder="1" applyAlignment="1">
      <alignment horizontal="center" vertical="center"/>
    </xf>
    <xf numFmtId="168" fontId="1" fillId="2" borderId="4" xfId="0" applyNumberFormat="1" applyFont="1" applyFill="1" applyBorder="1" applyAlignment="1">
      <alignment horizontal="center" vertical="center"/>
    </xf>
    <xf numFmtId="170" fontId="0" fillId="4" borderId="12" xfId="0" applyNumberFormat="1" applyFont="1" applyFill="1" applyBorder="1" applyAlignment="1">
      <alignment horizontal="center" vertical="center"/>
    </xf>
    <xf numFmtId="170" fontId="0" fillId="4" borderId="5" xfId="0" applyNumberFormat="1" applyFont="1" applyFill="1" applyBorder="1" applyAlignment="1">
      <alignment horizontal="center" vertical="center"/>
    </xf>
    <xf numFmtId="168" fontId="0" fillId="2" borderId="12" xfId="0" applyNumberFormat="1" applyFont="1" applyFill="1" applyBorder="1" applyAlignment="1">
      <alignment horizontal="center" vertical="center"/>
    </xf>
    <xf numFmtId="168" fontId="0" fillId="2" borderId="5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170" fontId="3" fillId="4" borderId="12" xfId="0" applyNumberFormat="1" applyFont="1" applyFill="1" applyBorder="1" applyAlignment="1">
      <alignment horizontal="center" vertical="center"/>
    </xf>
    <xf numFmtId="170" fontId="3" fillId="4" borderId="5" xfId="0" applyNumberFormat="1" applyFont="1" applyFill="1" applyBorder="1" applyAlignment="1">
      <alignment horizontal="center" vertical="center"/>
    </xf>
    <xf numFmtId="168" fontId="3" fillId="2" borderId="12" xfId="0" applyNumberFormat="1" applyFont="1" applyFill="1" applyBorder="1" applyAlignment="1">
      <alignment horizontal="center" vertical="center"/>
    </xf>
    <xf numFmtId="168" fontId="3" fillId="2" borderId="5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166" fontId="1" fillId="2" borderId="9" xfId="0" applyNumberFormat="1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166" fontId="2" fillId="2" borderId="9" xfId="0" applyNumberFormat="1" applyFont="1" applyFill="1" applyBorder="1" applyAlignment="1">
      <alignment horizontal="center" vertical="center"/>
    </xf>
    <xf numFmtId="166" fontId="2" fillId="2" borderId="11" xfId="0" applyNumberFormat="1" applyFont="1" applyFill="1" applyBorder="1" applyAlignment="1">
      <alignment horizontal="center" vertical="center"/>
    </xf>
    <xf numFmtId="170" fontId="1" fillId="4" borderId="12" xfId="0" applyNumberFormat="1" applyFont="1" applyFill="1" applyBorder="1" applyAlignment="1">
      <alignment horizontal="center" vertical="center"/>
    </xf>
    <xf numFmtId="170" fontId="1" fillId="4" borderId="4" xfId="0" applyNumberFormat="1" applyFont="1" applyFill="1" applyBorder="1" applyAlignment="1">
      <alignment horizontal="center" vertical="center"/>
    </xf>
    <xf numFmtId="168" fontId="1" fillId="4" borderId="12" xfId="0" applyNumberFormat="1" applyFont="1" applyFill="1" applyBorder="1" applyAlignment="1">
      <alignment horizontal="center" vertical="center"/>
    </xf>
    <xf numFmtId="168" fontId="1" fillId="4" borderId="4" xfId="0" applyNumberFormat="1" applyFont="1" applyFill="1" applyBorder="1" applyAlignment="1">
      <alignment horizontal="center" vertical="center"/>
    </xf>
    <xf numFmtId="0" fontId="23" fillId="5" borderId="32" xfId="0" applyFont="1" applyFill="1" applyBorder="1" applyAlignment="1">
      <alignment horizontal="center" vertical="center" wrapText="1"/>
    </xf>
    <xf numFmtId="0" fontId="23" fillId="5" borderId="29" xfId="0" applyFont="1" applyFill="1" applyBorder="1" applyAlignment="1">
      <alignment horizontal="center" vertical="center" wrapText="1"/>
    </xf>
    <xf numFmtId="0" fontId="23" fillId="5" borderId="26" xfId="0" applyFont="1" applyFill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5" borderId="32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 wrapText="1"/>
    </xf>
    <xf numFmtId="49" fontId="1" fillId="3" borderId="10" xfId="0" applyNumberFormat="1" applyFont="1" applyFill="1" applyBorder="1" applyAlignment="1">
      <alignment horizontal="center" vertical="center"/>
    </xf>
    <xf numFmtId="49" fontId="1" fillId="3" borderId="11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horizontal="center" vertical="center" wrapText="1"/>
    </xf>
    <xf numFmtId="49" fontId="1" fillId="4" borderId="10" xfId="0" applyNumberFormat="1" applyFon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</cellXfs>
  <cellStyles count="8">
    <cellStyle name="Гиперссылка" xfId="3" builtinId="8"/>
    <cellStyle name="Денежный" xfId="2" builtinId="4"/>
    <cellStyle name="Денежный 3" xfId="7"/>
    <cellStyle name="Обычный" xfId="0" builtinId="0"/>
    <cellStyle name="Обычный 2 3" xfId="5"/>
    <cellStyle name="Обычный 3" xfId="6"/>
    <cellStyle name="Обычный 5" xfId="4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microsoft.com/office/2007/relationships/hdphoto" Target="../media/hdphoto2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39</xdr:row>
      <xdr:rowOff>179295</xdr:rowOff>
    </xdr:from>
    <xdr:to>
      <xdr:col>4</xdr:col>
      <xdr:colOff>255689</xdr:colOff>
      <xdr:row>49</xdr:row>
      <xdr:rowOff>112128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AC29447-025A-4654-B170-1122F6E1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3125" y="8732745"/>
          <a:ext cx="2284514" cy="1837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44821</xdr:colOff>
      <xdr:row>39</xdr:row>
      <xdr:rowOff>85725</xdr:rowOff>
    </xdr:from>
    <xdr:to>
      <xdr:col>16</xdr:col>
      <xdr:colOff>72968</xdr:colOff>
      <xdr:row>48</xdr:row>
      <xdr:rowOff>171449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2D1D3AE-3568-46A4-B41B-9DFF1C11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4171" y="8639175"/>
          <a:ext cx="2542747" cy="18002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39</xdr:row>
      <xdr:rowOff>161925</xdr:rowOff>
    </xdr:from>
    <xdr:to>
      <xdr:col>1</xdr:col>
      <xdr:colOff>163532</xdr:colOff>
      <xdr:row>50</xdr:row>
      <xdr:rowOff>85724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5711108-4769-41E9-A644-F6A74C0B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953375"/>
          <a:ext cx="2211407" cy="20192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76413</xdr:colOff>
      <xdr:row>39</xdr:row>
      <xdr:rowOff>88848</xdr:rowOff>
    </xdr:from>
    <xdr:to>
      <xdr:col>7</xdr:col>
      <xdr:colOff>639665</xdr:colOff>
      <xdr:row>51</xdr:row>
      <xdr:rowOff>85778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49AD186-C35F-4862-970A-36EE3F86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05563" y="8642298"/>
          <a:ext cx="2134877" cy="22829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530984</xdr:colOff>
      <xdr:row>40</xdr:row>
      <xdr:rowOff>54350</xdr:rowOff>
    </xdr:from>
    <xdr:to>
      <xdr:col>11</xdr:col>
      <xdr:colOff>322728</xdr:colOff>
      <xdr:row>49</xdr:row>
      <xdr:rowOff>95811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B8C2AD0-188C-46AC-8453-57E5F175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4134" y="8798300"/>
          <a:ext cx="3192169" cy="17559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1851328</xdr:colOff>
      <xdr:row>2</xdr:row>
      <xdr:rowOff>19019</xdr:rowOff>
    </xdr:from>
    <xdr:to>
      <xdr:col>2</xdr:col>
      <xdr:colOff>2314575</xdr:colOff>
      <xdr:row>2</xdr:row>
      <xdr:rowOff>428626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64A69F1-17DA-478E-95FD-F21DF9B5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253" y="647669"/>
          <a:ext cx="463247" cy="409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1917896</xdr:colOff>
      <xdr:row>3</xdr:row>
      <xdr:rowOff>47626</xdr:rowOff>
    </xdr:from>
    <xdr:to>
      <xdr:col>2</xdr:col>
      <xdr:colOff>2257425</xdr:colOff>
      <xdr:row>3</xdr:row>
      <xdr:rowOff>508587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D1886C-7FEB-49A7-9961-B9B75FDA1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8053" l="9750" r="8998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-6282" t="4125" r="-21339" b="48412"/>
        <a:stretch/>
      </xdr:blipFill>
      <xdr:spPr>
        <a:xfrm>
          <a:off x="5508821" y="1143001"/>
          <a:ext cx="339529" cy="460961"/>
        </a:xfrm>
        <a:prstGeom prst="rect">
          <a:avLst/>
        </a:prstGeom>
      </xdr:spPr>
    </xdr:pic>
    <xdr:clientData/>
  </xdr:twoCellAnchor>
  <xdr:twoCellAnchor editAs="oneCell">
    <xdr:from>
      <xdr:col>2</xdr:col>
      <xdr:colOff>1943100</xdr:colOff>
      <xdr:row>4</xdr:row>
      <xdr:rowOff>133350</xdr:rowOff>
    </xdr:from>
    <xdr:to>
      <xdr:col>2</xdr:col>
      <xdr:colOff>2241735</xdr:colOff>
      <xdr:row>4</xdr:row>
      <xdr:rowOff>542925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F5D93C2-7237-4AEA-A75F-33456230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339" b="98661" l="9827" r="8995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1752600"/>
          <a:ext cx="298635" cy="409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661147</xdr:colOff>
      <xdr:row>8</xdr:row>
      <xdr:rowOff>56029</xdr:rowOff>
    </xdr:from>
    <xdr:to>
      <xdr:col>0</xdr:col>
      <xdr:colOff>2868706</xdr:colOff>
      <xdr:row>18</xdr:row>
      <xdr:rowOff>7236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308F8C6-5834-4DB9-9EF0-8E60AADF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1147" y="2265829"/>
          <a:ext cx="2207559" cy="18562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11207</xdr:colOff>
      <xdr:row>8</xdr:row>
      <xdr:rowOff>123265</xdr:rowOff>
    </xdr:from>
    <xdr:to>
      <xdr:col>2</xdr:col>
      <xdr:colOff>63875</xdr:colOff>
      <xdr:row>18</xdr:row>
      <xdr:rowOff>39278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5BFB0B9-6067-4268-8771-5245E0FC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7832" y="2333065"/>
          <a:ext cx="1671918" cy="18210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369795</xdr:colOff>
      <xdr:row>10</xdr:row>
      <xdr:rowOff>138829</xdr:rowOff>
    </xdr:from>
    <xdr:to>
      <xdr:col>6</xdr:col>
      <xdr:colOff>458675</xdr:colOff>
      <xdr:row>18</xdr:row>
      <xdr:rowOff>125941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3C5CB6D-3B46-44D1-8E7A-C68B97E5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18120" y="2739154"/>
          <a:ext cx="2622530" cy="15111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609280</xdr:colOff>
      <xdr:row>4</xdr:row>
      <xdr:rowOff>176151</xdr:rowOff>
    </xdr:from>
    <xdr:to>
      <xdr:col>6</xdr:col>
      <xdr:colOff>124064</xdr:colOff>
      <xdr:row>11</xdr:row>
      <xdr:rowOff>1511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CF93C3BC-71B7-49ED-992A-FC4C2852E91B}"/>
            </a:ext>
          </a:extLst>
        </xdr:cNvPr>
        <xdr:cNvGrpSpPr/>
      </xdr:nvGrpSpPr>
      <xdr:grpSpPr>
        <a:xfrm>
          <a:off x="609280" y="2062101"/>
          <a:ext cx="7934884" cy="1501760"/>
          <a:chOff x="1281953" y="3464411"/>
          <a:chExt cx="7432693" cy="2180383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A500F088-9F5C-4AE5-9A22-9CF2B38C8F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653605" y="3464411"/>
            <a:ext cx="2061041" cy="2148793"/>
          </a:xfrm>
          <a:prstGeom prst="rect">
            <a:avLst/>
          </a:prstGeom>
        </xdr:spPr>
      </xdr:pic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C443F512-5A02-47CA-B555-F8F556EBF86D}"/>
              </a:ext>
            </a:extLst>
          </xdr:cNvPr>
          <xdr:cNvGrpSpPr/>
        </xdr:nvGrpSpPr>
        <xdr:grpSpPr>
          <a:xfrm>
            <a:off x="3998259" y="3471455"/>
            <a:ext cx="2328341" cy="2080693"/>
            <a:chOff x="4000500" y="3474144"/>
            <a:chExt cx="2332375" cy="2088762"/>
          </a:xfrm>
        </xdr:grpSpPr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D01DBC17-F080-47D1-9ED8-2380924DB0D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000500" y="3474144"/>
              <a:ext cx="2332375" cy="2088762"/>
            </a:xfrm>
            <a:prstGeom prst="rect">
              <a:avLst/>
            </a:prstGeom>
          </xdr:spPr>
        </xdr:pic>
        <xdr:pic>
          <xdr:nvPicPr>
            <xdr:cNvPr id="20" name="Рисунок 19">
              <a:extLst>
                <a:ext uri="{FF2B5EF4-FFF2-40B4-BE49-F238E27FC236}">
                  <a16:creationId xmlns:a16="http://schemas.microsoft.com/office/drawing/2014/main" id="{A90020EF-B75A-4E60-91C2-5CB2200E58A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145281" y="3617740"/>
              <a:ext cx="381000" cy="405695"/>
            </a:xfrm>
            <a:prstGeom prst="rect">
              <a:avLst/>
            </a:prstGeom>
          </xdr:spPr>
        </xdr:pic>
      </xdr:grpSp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6D671AB7-8E92-47B1-99F2-0B2B31A0DD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81953" y="3582609"/>
            <a:ext cx="2483223" cy="206218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ermokont.ru/termokonteyner-tm-80" TargetMode="External"/><Relationship Id="rId3" Type="http://schemas.openxmlformats.org/officeDocument/2006/relationships/hyperlink" Target="https://termokont.ru/termokonteyner-tm-5" TargetMode="External"/><Relationship Id="rId7" Type="http://schemas.openxmlformats.org/officeDocument/2006/relationships/hyperlink" Target="https://termokont.ru/termokonteyner-tm-52" TargetMode="External"/><Relationship Id="rId2" Type="http://schemas.openxmlformats.org/officeDocument/2006/relationships/hyperlink" Target="https://termokont.ru/termokonteyner-tm-8" TargetMode="External"/><Relationship Id="rId1" Type="http://schemas.openxmlformats.org/officeDocument/2006/relationships/hyperlink" Target="https://termokont.ru/termokonteyner-tm-20k-12" TargetMode="External"/><Relationship Id="rId6" Type="http://schemas.openxmlformats.org/officeDocument/2006/relationships/hyperlink" Target="https://termokont.ru/termokonteyner-tm-35" TargetMode="External"/><Relationship Id="rId5" Type="http://schemas.openxmlformats.org/officeDocument/2006/relationships/hyperlink" Target="https://termokont.ru/termokonteyner-tm-20" TargetMode="External"/><Relationship Id="rId4" Type="http://schemas.openxmlformats.org/officeDocument/2006/relationships/hyperlink" Target="https://termokont.ru/termokonteyner-tm-1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32"/>
  <sheetViews>
    <sheetView topLeftCell="A25" workbookViewId="0">
      <selection activeCell="G28" sqref="G28"/>
    </sheetView>
  </sheetViews>
  <sheetFormatPr defaultRowHeight="15" x14ac:dyDescent="0.25"/>
  <cols>
    <col min="1" max="1" width="18" bestFit="1" customWidth="1"/>
    <col min="2" max="2" width="7.85546875" customWidth="1"/>
    <col min="3" max="3" width="6.7109375" bestFit="1" customWidth="1"/>
    <col min="4" max="4" width="7.140625" customWidth="1"/>
    <col min="5" max="5" width="26.42578125" customWidth="1"/>
    <col min="6" max="6" width="13.140625" customWidth="1"/>
    <col min="7" max="7" width="14.140625" customWidth="1"/>
    <col min="8" max="8" width="14.85546875" customWidth="1"/>
    <col min="9" max="9" width="14.7109375" customWidth="1"/>
    <col min="10" max="11" width="6.42578125" bestFit="1" customWidth="1"/>
    <col min="12" max="12" width="9.28515625" bestFit="1" customWidth="1"/>
    <col min="13" max="13" width="8" customWidth="1"/>
  </cols>
  <sheetData>
    <row r="1" spans="1:13" x14ac:dyDescent="0.25">
      <c r="A1" s="90" t="s">
        <v>0</v>
      </c>
      <c r="B1" s="90" t="s">
        <v>1</v>
      </c>
      <c r="C1" s="90"/>
      <c r="D1" s="90"/>
      <c r="E1" s="92" t="s">
        <v>2</v>
      </c>
      <c r="F1" s="93" t="s">
        <v>278</v>
      </c>
      <c r="G1" s="93" t="s">
        <v>84</v>
      </c>
      <c r="H1" s="93" t="s">
        <v>85</v>
      </c>
      <c r="I1" s="93" t="s">
        <v>86</v>
      </c>
      <c r="J1" s="95" t="s">
        <v>6</v>
      </c>
      <c r="K1" s="95" t="s">
        <v>7</v>
      </c>
      <c r="L1" s="95" t="s">
        <v>8</v>
      </c>
      <c r="M1" s="95" t="s">
        <v>9</v>
      </c>
    </row>
    <row r="2" spans="1:13" ht="24.75" thickBot="1" x14ac:dyDescent="0.3">
      <c r="A2" s="91"/>
      <c r="B2" s="2" t="s">
        <v>10</v>
      </c>
      <c r="C2" s="3" t="s">
        <v>6</v>
      </c>
      <c r="D2" s="3" t="s">
        <v>11</v>
      </c>
      <c r="E2" s="92"/>
      <c r="F2" s="94"/>
      <c r="G2" s="94"/>
      <c r="H2" s="94"/>
      <c r="I2" s="94"/>
      <c r="J2" s="95"/>
      <c r="K2" s="95"/>
      <c r="L2" s="95"/>
      <c r="M2" s="95"/>
    </row>
    <row r="3" spans="1:13" ht="17.25" thickTop="1" thickBot="1" x14ac:dyDescent="0.3">
      <c r="A3" s="4" t="s">
        <v>12</v>
      </c>
      <c r="B3" s="5" t="s">
        <v>13</v>
      </c>
      <c r="C3" s="85" t="s">
        <v>14</v>
      </c>
      <c r="D3" s="86"/>
      <c r="E3" s="76" t="s">
        <v>15</v>
      </c>
      <c r="F3" s="32">
        <v>20321</v>
      </c>
      <c r="G3" s="65">
        <f>F3*0.95</f>
        <v>19304.95</v>
      </c>
      <c r="H3" s="65">
        <f>F3*0.93</f>
        <v>18898.530000000002</v>
      </c>
      <c r="I3" s="65">
        <f>F3*0.9</f>
        <v>18288.900000000001</v>
      </c>
      <c r="J3" s="87" t="s">
        <v>16</v>
      </c>
      <c r="K3" s="88"/>
      <c r="L3" s="88"/>
      <c r="M3" s="89"/>
    </row>
    <row r="4" spans="1:13" ht="15.75" thickTop="1" x14ac:dyDescent="0.25">
      <c r="A4" s="108" t="s">
        <v>17</v>
      </c>
      <c r="B4" s="110" t="s">
        <v>18</v>
      </c>
      <c r="C4" s="112" t="s">
        <v>19</v>
      </c>
      <c r="D4" s="113"/>
      <c r="E4" s="116" t="s">
        <v>22</v>
      </c>
      <c r="F4" s="138">
        <v>41094</v>
      </c>
      <c r="G4" s="140">
        <f t="shared" ref="G4:G6" si="0">F4*0.95</f>
        <v>39039.299999999996</v>
      </c>
      <c r="H4" s="140">
        <f t="shared" ref="H4" si="1">F4*0.93</f>
        <v>38217.420000000006</v>
      </c>
      <c r="I4" s="140">
        <f t="shared" ref="I4" si="2">F4*0.9</f>
        <v>36984.6</v>
      </c>
      <c r="J4" s="96" t="s">
        <v>21</v>
      </c>
      <c r="K4" s="96" t="s">
        <v>21</v>
      </c>
      <c r="L4" s="96" t="s">
        <v>21</v>
      </c>
      <c r="M4" s="96" t="s">
        <v>21</v>
      </c>
    </row>
    <row r="5" spans="1:13" ht="15.75" thickBot="1" x14ac:dyDescent="0.3">
      <c r="A5" s="109"/>
      <c r="B5" s="111"/>
      <c r="C5" s="114"/>
      <c r="D5" s="115"/>
      <c r="E5" s="117"/>
      <c r="F5" s="139"/>
      <c r="G5" s="141"/>
      <c r="H5" s="141"/>
      <c r="I5" s="141"/>
      <c r="J5" s="97"/>
      <c r="K5" s="97"/>
      <c r="L5" s="97"/>
      <c r="M5" s="97"/>
    </row>
    <row r="6" spans="1:13" ht="15.75" thickTop="1" x14ac:dyDescent="0.25">
      <c r="A6" s="98" t="s">
        <v>23</v>
      </c>
      <c r="B6" s="100" t="s">
        <v>24</v>
      </c>
      <c r="C6" s="102" t="s">
        <v>25</v>
      </c>
      <c r="D6" s="102" t="s">
        <v>19</v>
      </c>
      <c r="E6" s="142" t="s">
        <v>29</v>
      </c>
      <c r="F6" s="144">
        <v>42765</v>
      </c>
      <c r="G6" s="146">
        <f t="shared" si="0"/>
        <v>40626.75</v>
      </c>
      <c r="H6" s="146">
        <f t="shared" ref="H6" si="3">F6*0.93</f>
        <v>39771.450000000004</v>
      </c>
      <c r="I6" s="146">
        <f t="shared" ref="I6" si="4">F6*0.9</f>
        <v>38488.5</v>
      </c>
      <c r="J6" s="104" t="s">
        <v>26</v>
      </c>
      <c r="K6" s="104" t="s">
        <v>27</v>
      </c>
      <c r="L6" s="106" t="s">
        <v>28</v>
      </c>
      <c r="M6" s="104" t="s">
        <v>27</v>
      </c>
    </row>
    <row r="7" spans="1:13" ht="15.75" thickBot="1" x14ac:dyDescent="0.3">
      <c r="A7" s="99"/>
      <c r="B7" s="101"/>
      <c r="C7" s="103"/>
      <c r="D7" s="103"/>
      <c r="E7" s="143"/>
      <c r="F7" s="145"/>
      <c r="G7" s="147"/>
      <c r="H7" s="147"/>
      <c r="I7" s="147"/>
      <c r="J7" s="105"/>
      <c r="K7" s="105"/>
      <c r="L7" s="107"/>
      <c r="M7" s="105"/>
    </row>
    <row r="8" spans="1:13" ht="15.75" thickTop="1" x14ac:dyDescent="0.25">
      <c r="A8" s="127" t="s">
        <v>30</v>
      </c>
      <c r="B8" s="110" t="s">
        <v>31</v>
      </c>
      <c r="C8" s="129" t="s">
        <v>24</v>
      </c>
      <c r="D8" s="129" t="s">
        <v>32</v>
      </c>
      <c r="E8" s="132" t="s">
        <v>15</v>
      </c>
      <c r="F8" s="138">
        <v>47298</v>
      </c>
      <c r="G8" s="140">
        <f>F8*0.95</f>
        <v>44933.1</v>
      </c>
      <c r="H8" s="140">
        <f>F8*0.93</f>
        <v>43987.14</v>
      </c>
      <c r="I8" s="140">
        <f>F8*0.9</f>
        <v>42568.200000000004</v>
      </c>
      <c r="J8" s="121" t="s">
        <v>33</v>
      </c>
      <c r="K8" s="121" t="s">
        <v>34</v>
      </c>
      <c r="L8" s="118" t="s">
        <v>35</v>
      </c>
      <c r="M8" s="121" t="s">
        <v>34</v>
      </c>
    </row>
    <row r="9" spans="1:13" ht="15.75" thickBot="1" x14ac:dyDescent="0.3">
      <c r="A9" s="127"/>
      <c r="B9" s="128"/>
      <c r="C9" s="130"/>
      <c r="D9" s="130"/>
      <c r="E9" s="133"/>
      <c r="F9" s="139"/>
      <c r="G9" s="141"/>
      <c r="H9" s="141"/>
      <c r="I9" s="141"/>
      <c r="J9" s="96"/>
      <c r="K9" s="96"/>
      <c r="L9" s="119"/>
      <c r="M9" s="96"/>
    </row>
    <row r="10" spans="1:13" ht="16.5" thickTop="1" thickBot="1" x14ac:dyDescent="0.3">
      <c r="A10" s="109"/>
      <c r="B10" s="111"/>
      <c r="C10" s="131"/>
      <c r="D10" s="131"/>
      <c r="E10" s="77" t="s">
        <v>22</v>
      </c>
      <c r="F10" s="33">
        <v>52214</v>
      </c>
      <c r="G10" s="65">
        <f>F10*0.95</f>
        <v>49603.299999999996</v>
      </c>
      <c r="H10" s="65">
        <f>F10*0.93</f>
        <v>48559.020000000004</v>
      </c>
      <c r="I10" s="65">
        <f>F10*0.9</f>
        <v>46992.6</v>
      </c>
      <c r="J10" s="97"/>
      <c r="K10" s="97"/>
      <c r="L10" s="120"/>
      <c r="M10" s="97"/>
    </row>
    <row r="11" spans="1:13" ht="15.75" thickTop="1" x14ac:dyDescent="0.25">
      <c r="A11" s="122" t="s">
        <v>36</v>
      </c>
      <c r="B11" s="100" t="s">
        <v>37</v>
      </c>
      <c r="C11" s="102" t="s">
        <v>38</v>
      </c>
      <c r="D11" s="102" t="s">
        <v>39</v>
      </c>
      <c r="E11" s="148" t="s">
        <v>15</v>
      </c>
      <c r="F11" s="134">
        <v>52230</v>
      </c>
      <c r="G11" s="136">
        <f>F11*0.95</f>
        <v>49618.5</v>
      </c>
      <c r="H11" s="136">
        <f>F11*0.93</f>
        <v>48573.9</v>
      </c>
      <c r="I11" s="136">
        <f>F11*0.9</f>
        <v>47007</v>
      </c>
      <c r="J11" s="104" t="s">
        <v>40</v>
      </c>
      <c r="K11" s="104" t="s">
        <v>41</v>
      </c>
      <c r="L11" s="106" t="s">
        <v>42</v>
      </c>
      <c r="M11" s="104" t="s">
        <v>41</v>
      </c>
    </row>
    <row r="12" spans="1:13" ht="15.75" thickBot="1" x14ac:dyDescent="0.3">
      <c r="A12" s="122"/>
      <c r="B12" s="123"/>
      <c r="C12" s="124"/>
      <c r="D12" s="124"/>
      <c r="E12" s="149"/>
      <c r="F12" s="135"/>
      <c r="G12" s="137"/>
      <c r="H12" s="137"/>
      <c r="I12" s="137"/>
      <c r="J12" s="125"/>
      <c r="K12" s="125"/>
      <c r="L12" s="126"/>
      <c r="M12" s="125"/>
    </row>
    <row r="13" spans="1:13" ht="16.5" thickTop="1" thickBot="1" x14ac:dyDescent="0.3">
      <c r="A13" s="99"/>
      <c r="B13" s="101"/>
      <c r="C13" s="103"/>
      <c r="D13" s="103"/>
      <c r="E13" s="78" t="s">
        <v>22</v>
      </c>
      <c r="F13" s="34">
        <v>63564</v>
      </c>
      <c r="G13" s="65">
        <f>F13*0.95</f>
        <v>60385.799999999996</v>
      </c>
      <c r="H13" s="65">
        <f>F13*0.93</f>
        <v>59114.520000000004</v>
      </c>
      <c r="I13" s="65">
        <f>F13*0.9</f>
        <v>57207.6</v>
      </c>
      <c r="J13" s="105"/>
      <c r="K13" s="105"/>
      <c r="L13" s="107"/>
      <c r="M13" s="105"/>
    </row>
    <row r="14" spans="1:13" ht="15.75" thickTop="1" x14ac:dyDescent="0.25">
      <c r="A14" s="127" t="s">
        <v>43</v>
      </c>
      <c r="B14" s="110" t="s">
        <v>44</v>
      </c>
      <c r="C14" s="129">
        <v>18.899999999999999</v>
      </c>
      <c r="D14" s="129">
        <v>15.4</v>
      </c>
      <c r="E14" s="132" t="s">
        <v>15</v>
      </c>
      <c r="F14" s="134">
        <v>58705</v>
      </c>
      <c r="G14" s="136">
        <f>F14*0.95</f>
        <v>55769.75</v>
      </c>
      <c r="H14" s="136">
        <f>F14*0.93</f>
        <v>54595.65</v>
      </c>
      <c r="I14" s="136">
        <f>F14*0.9</f>
        <v>52834.5</v>
      </c>
      <c r="J14" s="121" t="s">
        <v>45</v>
      </c>
      <c r="K14" s="121" t="s">
        <v>46</v>
      </c>
      <c r="L14" s="118" t="s">
        <v>47</v>
      </c>
      <c r="M14" s="121" t="s">
        <v>46</v>
      </c>
    </row>
    <row r="15" spans="1:13" ht="15.75" thickBot="1" x14ac:dyDescent="0.3">
      <c r="A15" s="127"/>
      <c r="B15" s="128"/>
      <c r="C15" s="130"/>
      <c r="D15" s="130"/>
      <c r="E15" s="133"/>
      <c r="F15" s="135"/>
      <c r="G15" s="137"/>
      <c r="H15" s="137"/>
      <c r="I15" s="137"/>
      <c r="J15" s="96"/>
      <c r="K15" s="96"/>
      <c r="L15" s="119"/>
      <c r="M15" s="96"/>
    </row>
    <row r="16" spans="1:13" ht="16.5" thickTop="1" thickBot="1" x14ac:dyDescent="0.3">
      <c r="A16" s="109"/>
      <c r="B16" s="111"/>
      <c r="C16" s="131"/>
      <c r="D16" s="131"/>
      <c r="E16" s="77" t="s">
        <v>22</v>
      </c>
      <c r="F16" s="67">
        <v>69873</v>
      </c>
      <c r="G16" s="32">
        <f>F16*0.95</f>
        <v>66379.349999999991</v>
      </c>
      <c r="H16" s="65">
        <f>F16*0.93</f>
        <v>64981.890000000007</v>
      </c>
      <c r="I16" s="65">
        <f>F16*0.9</f>
        <v>62885.700000000004</v>
      </c>
      <c r="J16" s="97"/>
      <c r="K16" s="97"/>
      <c r="L16" s="120"/>
      <c r="M16" s="97"/>
    </row>
    <row r="17" spans="1:13" ht="15.75" thickTop="1" x14ac:dyDescent="0.25">
      <c r="A17" s="122" t="s">
        <v>48</v>
      </c>
      <c r="B17" s="100" t="s">
        <v>49</v>
      </c>
      <c r="C17" s="102" t="s">
        <v>50</v>
      </c>
      <c r="D17" s="102" t="s">
        <v>51</v>
      </c>
      <c r="E17" s="148" t="s">
        <v>15</v>
      </c>
      <c r="F17" s="134">
        <v>88713</v>
      </c>
      <c r="G17" s="136">
        <f>F17*0.95</f>
        <v>84277.349999999991</v>
      </c>
      <c r="H17" s="136">
        <f>F17*0.93</f>
        <v>82503.090000000011</v>
      </c>
      <c r="I17" s="136">
        <f>F17*0.9</f>
        <v>79841.7</v>
      </c>
      <c r="J17" s="104" t="s">
        <v>52</v>
      </c>
      <c r="K17" s="104" t="s">
        <v>53</v>
      </c>
      <c r="L17" s="106" t="s">
        <v>54</v>
      </c>
      <c r="M17" s="104" t="s">
        <v>53</v>
      </c>
    </row>
    <row r="18" spans="1:13" ht="15.75" thickBot="1" x14ac:dyDescent="0.3">
      <c r="A18" s="122"/>
      <c r="B18" s="123"/>
      <c r="C18" s="124"/>
      <c r="D18" s="124"/>
      <c r="E18" s="149"/>
      <c r="F18" s="135"/>
      <c r="G18" s="137"/>
      <c r="H18" s="137"/>
      <c r="I18" s="137"/>
      <c r="J18" s="125"/>
      <c r="K18" s="125"/>
      <c r="L18" s="126"/>
      <c r="M18" s="125"/>
    </row>
    <row r="19" spans="1:13" ht="16.5" thickTop="1" thickBot="1" x14ac:dyDescent="0.3">
      <c r="A19" s="99"/>
      <c r="B19" s="101"/>
      <c r="C19" s="103"/>
      <c r="D19" s="103"/>
      <c r="E19" s="78" t="s">
        <v>22</v>
      </c>
      <c r="F19" s="67">
        <v>106167</v>
      </c>
      <c r="G19" s="68">
        <f>F19*0.95</f>
        <v>100858.65</v>
      </c>
      <c r="H19" s="68">
        <f>F19*0.93</f>
        <v>98735.310000000012</v>
      </c>
      <c r="I19" s="68">
        <f>F19*0.9</f>
        <v>95550.3</v>
      </c>
      <c r="J19" s="105"/>
      <c r="K19" s="105"/>
      <c r="L19" s="107"/>
      <c r="M19" s="105"/>
    </row>
    <row r="20" spans="1:13" ht="15.75" thickTop="1" x14ac:dyDescent="0.25">
      <c r="A20" s="127" t="s">
        <v>55</v>
      </c>
      <c r="B20" s="110" t="s">
        <v>56</v>
      </c>
      <c r="C20" s="129" t="s">
        <v>57</v>
      </c>
      <c r="D20" s="129" t="s">
        <v>58</v>
      </c>
      <c r="E20" s="132" t="s">
        <v>15</v>
      </c>
      <c r="F20" s="158">
        <v>89510</v>
      </c>
      <c r="G20" s="160">
        <f>F20*0.95</f>
        <v>85034.5</v>
      </c>
      <c r="H20" s="160">
        <f>F20*0.93</f>
        <v>83244.3</v>
      </c>
      <c r="I20" s="160">
        <f>F20*0.9</f>
        <v>80559</v>
      </c>
      <c r="J20" s="121" t="s">
        <v>59</v>
      </c>
      <c r="K20" s="121" t="s">
        <v>60</v>
      </c>
      <c r="L20" s="118" t="s">
        <v>61</v>
      </c>
      <c r="M20" s="121" t="s">
        <v>60</v>
      </c>
    </row>
    <row r="21" spans="1:13" x14ac:dyDescent="0.25">
      <c r="A21" s="127"/>
      <c r="B21" s="128"/>
      <c r="C21" s="130"/>
      <c r="D21" s="130"/>
      <c r="E21" s="133"/>
      <c r="F21" s="159"/>
      <c r="G21" s="161"/>
      <c r="H21" s="161"/>
      <c r="I21" s="161"/>
      <c r="J21" s="96"/>
      <c r="K21" s="96"/>
      <c r="L21" s="119"/>
      <c r="M21" s="96"/>
    </row>
    <row r="22" spans="1:13" ht="15.75" thickBot="1" x14ac:dyDescent="0.3">
      <c r="A22" s="109"/>
      <c r="B22" s="111"/>
      <c r="C22" s="131"/>
      <c r="D22" s="131"/>
      <c r="E22" s="77" t="s">
        <v>22</v>
      </c>
      <c r="F22" s="33">
        <v>95883</v>
      </c>
      <c r="G22" s="66">
        <f>F22*0.95</f>
        <v>91088.849999999991</v>
      </c>
      <c r="H22" s="66">
        <f>F22*0.93</f>
        <v>89171.19</v>
      </c>
      <c r="I22" s="66">
        <f>F22*0.9</f>
        <v>86294.7</v>
      </c>
      <c r="J22" s="97"/>
      <c r="K22" s="97"/>
      <c r="L22" s="120"/>
      <c r="M22" s="97"/>
    </row>
    <row r="23" spans="1:13" ht="27.75" thickTop="1" thickBot="1" x14ac:dyDescent="0.3">
      <c r="A23" s="7"/>
      <c r="B23" s="8"/>
      <c r="C23" s="9"/>
      <c r="D23" s="9"/>
      <c r="E23" s="79"/>
      <c r="F23" s="10" t="s">
        <v>62</v>
      </c>
      <c r="G23" s="11"/>
      <c r="H23" s="11"/>
      <c r="I23" s="11"/>
      <c r="J23" s="12"/>
      <c r="K23" s="12"/>
      <c r="L23" s="13"/>
      <c r="M23" s="14"/>
    </row>
    <row r="24" spans="1:13" ht="17.25" thickTop="1" thickBot="1" x14ac:dyDescent="0.3">
      <c r="A24" s="15" t="s">
        <v>63</v>
      </c>
      <c r="B24" s="16" t="s">
        <v>64</v>
      </c>
      <c r="C24" s="17" t="s">
        <v>65</v>
      </c>
      <c r="D24" s="17" t="s">
        <v>66</v>
      </c>
      <c r="E24" s="76" t="s">
        <v>20</v>
      </c>
      <c r="F24" s="27">
        <v>11289</v>
      </c>
      <c r="G24" s="30">
        <f>F24*0.95</f>
        <v>10724.55</v>
      </c>
      <c r="H24" s="30">
        <f>F24*0.93</f>
        <v>10498.77</v>
      </c>
      <c r="I24" s="30">
        <f>F24*0.9</f>
        <v>10160.1</v>
      </c>
      <c r="J24" s="19">
        <v>8</v>
      </c>
      <c r="K24" s="19">
        <v>10</v>
      </c>
      <c r="L24" s="20" t="s">
        <v>67</v>
      </c>
      <c r="M24" s="19">
        <v>10</v>
      </c>
    </row>
    <row r="25" spans="1:13" ht="17.25" thickTop="1" thickBot="1" x14ac:dyDescent="0.3">
      <c r="A25" s="4" t="s">
        <v>68</v>
      </c>
      <c r="B25" s="5" t="s">
        <v>69</v>
      </c>
      <c r="C25" s="21" t="s">
        <v>70</v>
      </c>
      <c r="D25" s="21" t="s">
        <v>71</v>
      </c>
      <c r="E25" s="76" t="s">
        <v>20</v>
      </c>
      <c r="F25" s="26">
        <v>52270</v>
      </c>
      <c r="G25" s="31">
        <f>F25*0.95</f>
        <v>49656.5</v>
      </c>
      <c r="H25" s="31">
        <f>F25*0.93</f>
        <v>48611.100000000006</v>
      </c>
      <c r="I25" s="31">
        <f>F25*0.9</f>
        <v>47043</v>
      </c>
      <c r="J25" s="22">
        <v>28</v>
      </c>
      <c r="K25" s="22">
        <v>40</v>
      </c>
      <c r="L25" s="23" t="s">
        <v>72</v>
      </c>
      <c r="M25" s="22">
        <v>40</v>
      </c>
    </row>
    <row r="26" spans="1:13" ht="17.25" thickTop="1" thickBot="1" x14ac:dyDescent="0.3">
      <c r="A26" s="4" t="s">
        <v>73</v>
      </c>
      <c r="B26" s="5" t="s">
        <v>74</v>
      </c>
      <c r="C26" s="156" t="s">
        <v>75</v>
      </c>
      <c r="D26" s="157"/>
      <c r="E26" s="76" t="s">
        <v>20</v>
      </c>
      <c r="F26" s="26">
        <v>42666</v>
      </c>
      <c r="G26" s="31">
        <f>F26*0.95</f>
        <v>40532.699999999997</v>
      </c>
      <c r="H26" s="31">
        <f>F26*0.93</f>
        <v>39679.380000000005</v>
      </c>
      <c r="I26" s="31">
        <f>F26*0.9</f>
        <v>38399.4</v>
      </c>
      <c r="J26" s="155" t="s">
        <v>76</v>
      </c>
      <c r="K26" s="153"/>
      <c r="L26" s="153"/>
      <c r="M26" s="154"/>
    </row>
    <row r="27" spans="1:13" ht="27.75" thickTop="1" thickBot="1" x14ac:dyDescent="0.3">
      <c r="A27" s="7"/>
      <c r="B27" s="8"/>
      <c r="C27" s="9"/>
      <c r="D27" s="9"/>
      <c r="E27" s="79"/>
      <c r="F27" s="28" t="s">
        <v>77</v>
      </c>
      <c r="G27" s="11"/>
      <c r="H27" s="11"/>
      <c r="I27" s="11"/>
      <c r="J27" s="12"/>
      <c r="K27" s="12"/>
      <c r="L27" s="13"/>
      <c r="M27" s="14"/>
    </row>
    <row r="28" spans="1:13" ht="54.75" customHeight="1" thickTop="1" thickBot="1" x14ac:dyDescent="0.3">
      <c r="A28" s="64" t="s">
        <v>155</v>
      </c>
      <c r="B28" s="16" t="s">
        <v>156</v>
      </c>
      <c r="C28" s="150" t="s">
        <v>157</v>
      </c>
      <c r="D28" s="151"/>
      <c r="E28" s="76" t="s">
        <v>20</v>
      </c>
      <c r="F28" s="29">
        <v>108526</v>
      </c>
      <c r="G28" s="6" t="s">
        <v>78</v>
      </c>
      <c r="H28" s="6" t="s">
        <v>78</v>
      </c>
      <c r="I28" s="6" t="s">
        <v>78</v>
      </c>
      <c r="J28" s="155" t="s">
        <v>158</v>
      </c>
      <c r="K28" s="153"/>
      <c r="L28" s="153"/>
      <c r="M28" s="154"/>
    </row>
    <row r="29" spans="1:13" ht="48.75" customHeight="1" thickTop="1" thickBot="1" x14ac:dyDescent="0.3">
      <c r="A29" s="64" t="s">
        <v>79</v>
      </c>
      <c r="B29" s="16" t="s">
        <v>80</v>
      </c>
      <c r="C29" s="150" t="s">
        <v>81</v>
      </c>
      <c r="D29" s="151"/>
      <c r="E29" s="76" t="s">
        <v>20</v>
      </c>
      <c r="F29" s="29">
        <v>275679</v>
      </c>
      <c r="G29" s="6" t="s">
        <v>78</v>
      </c>
      <c r="H29" s="6" t="s">
        <v>78</v>
      </c>
      <c r="I29" s="6" t="s">
        <v>78</v>
      </c>
      <c r="J29" s="152" t="s">
        <v>154</v>
      </c>
      <c r="K29" s="153"/>
      <c r="L29" s="153"/>
      <c r="M29" s="154"/>
    </row>
    <row r="30" spans="1:13" ht="48.75" customHeight="1" thickTop="1" thickBot="1" x14ac:dyDescent="0.3">
      <c r="A30" s="64" t="s">
        <v>82</v>
      </c>
      <c r="B30" s="16" t="s">
        <v>80</v>
      </c>
      <c r="C30" s="150" t="s">
        <v>81</v>
      </c>
      <c r="D30" s="151"/>
      <c r="E30" s="76" t="s">
        <v>83</v>
      </c>
      <c r="F30" s="29">
        <v>967280</v>
      </c>
      <c r="G30" s="6" t="s">
        <v>78</v>
      </c>
      <c r="H30" s="6" t="s">
        <v>78</v>
      </c>
      <c r="I30" s="6" t="s">
        <v>78</v>
      </c>
      <c r="J30" s="152" t="s">
        <v>154</v>
      </c>
      <c r="K30" s="153"/>
      <c r="L30" s="153"/>
      <c r="M30" s="154"/>
    </row>
    <row r="31" spans="1:13" ht="54.75" customHeight="1" thickTop="1" thickBot="1" x14ac:dyDescent="0.3">
      <c r="A31" s="64" t="s">
        <v>159</v>
      </c>
      <c r="B31" s="16" t="s">
        <v>160</v>
      </c>
      <c r="C31" s="150" t="s">
        <v>161</v>
      </c>
      <c r="D31" s="151"/>
      <c r="E31" s="76" t="s">
        <v>20</v>
      </c>
      <c r="F31" s="29">
        <v>473247</v>
      </c>
      <c r="G31" s="6"/>
      <c r="H31" s="6"/>
      <c r="I31" s="6"/>
      <c r="J31" s="152" t="s">
        <v>162</v>
      </c>
      <c r="K31" s="153"/>
      <c r="L31" s="153"/>
      <c r="M31" s="154"/>
    </row>
    <row r="32" spans="1:13" ht="15.75" thickTop="1" x14ac:dyDescent="0.25"/>
  </sheetData>
  <mergeCells count="113">
    <mergeCell ref="C30:D30"/>
    <mergeCell ref="J30:M30"/>
    <mergeCell ref="C31:D31"/>
    <mergeCell ref="J31:M31"/>
    <mergeCell ref="C28:D28"/>
    <mergeCell ref="J28:M28"/>
    <mergeCell ref="E17:E18"/>
    <mergeCell ref="F17:F18"/>
    <mergeCell ref="G17:G18"/>
    <mergeCell ref="H17:H18"/>
    <mergeCell ref="I17:I18"/>
    <mergeCell ref="C29:D29"/>
    <mergeCell ref="J29:M29"/>
    <mergeCell ref="L20:L22"/>
    <mergeCell ref="M20:M22"/>
    <mergeCell ref="C26:D26"/>
    <mergeCell ref="J26:M26"/>
    <mergeCell ref="K20:K22"/>
    <mergeCell ref="E20:E21"/>
    <mergeCell ref="F20:F21"/>
    <mergeCell ref="G20:G21"/>
    <mergeCell ref="H20:H21"/>
    <mergeCell ref="I20:I21"/>
    <mergeCell ref="H14:H15"/>
    <mergeCell ref="I14:I15"/>
    <mergeCell ref="F4:F5"/>
    <mergeCell ref="G4:G5"/>
    <mergeCell ref="H4:H5"/>
    <mergeCell ref="I4:I5"/>
    <mergeCell ref="E6:E7"/>
    <mergeCell ref="F6:F7"/>
    <mergeCell ref="G6:G7"/>
    <mergeCell ref="H6:H7"/>
    <mergeCell ref="I6:I7"/>
    <mergeCell ref="F11:F12"/>
    <mergeCell ref="G11:G12"/>
    <mergeCell ref="H11:H12"/>
    <mergeCell ref="I11:I12"/>
    <mergeCell ref="E8:E9"/>
    <mergeCell ref="F8:F9"/>
    <mergeCell ref="G8:G9"/>
    <mergeCell ref="H8:H9"/>
    <mergeCell ref="I8:I9"/>
    <mergeCell ref="E11:E12"/>
    <mergeCell ref="A20:A22"/>
    <mergeCell ref="B20:B22"/>
    <mergeCell ref="C20:C22"/>
    <mergeCell ref="D20:D22"/>
    <mergeCell ref="J20:J22"/>
    <mergeCell ref="L14:L16"/>
    <mergeCell ref="M14:M16"/>
    <mergeCell ref="A17:A19"/>
    <mergeCell ref="B17:B19"/>
    <mergeCell ref="C17:C19"/>
    <mergeCell ref="D17:D19"/>
    <mergeCell ref="J17:J19"/>
    <mergeCell ref="K17:K19"/>
    <mergeCell ref="L17:L19"/>
    <mergeCell ref="M17:M19"/>
    <mergeCell ref="A14:A16"/>
    <mergeCell ref="B14:B16"/>
    <mergeCell ref="C14:C16"/>
    <mergeCell ref="D14:D16"/>
    <mergeCell ref="J14:J16"/>
    <mergeCell ref="K14:K16"/>
    <mergeCell ref="E14:E15"/>
    <mergeCell ref="F14:F15"/>
    <mergeCell ref="G14:G15"/>
    <mergeCell ref="L8:L10"/>
    <mergeCell ref="M8:M10"/>
    <mergeCell ref="A11:A13"/>
    <mergeCell ref="B11:B13"/>
    <mergeCell ref="C11:C13"/>
    <mergeCell ref="D11:D13"/>
    <mergeCell ref="J11:J13"/>
    <mergeCell ref="K11:K13"/>
    <mergeCell ref="L11:L13"/>
    <mergeCell ref="M11:M13"/>
    <mergeCell ref="A8:A10"/>
    <mergeCell ref="B8:B10"/>
    <mergeCell ref="C8:C10"/>
    <mergeCell ref="D8:D10"/>
    <mergeCell ref="J8:J10"/>
    <mergeCell ref="K8:K10"/>
    <mergeCell ref="M4:M5"/>
    <mergeCell ref="A6:A7"/>
    <mergeCell ref="B6:B7"/>
    <mergeCell ref="C6:C7"/>
    <mergeCell ref="D6:D7"/>
    <mergeCell ref="J6:J7"/>
    <mergeCell ref="K6:K7"/>
    <mergeCell ref="L6:L7"/>
    <mergeCell ref="M6:M7"/>
    <mergeCell ref="A4:A5"/>
    <mergeCell ref="B4:B5"/>
    <mergeCell ref="C4:D5"/>
    <mergeCell ref="J4:J5"/>
    <mergeCell ref="K4:K5"/>
    <mergeCell ref="L4:L5"/>
    <mergeCell ref="E4:E5"/>
    <mergeCell ref="C3:D3"/>
    <mergeCell ref="J3:M3"/>
    <mergeCell ref="A1:A2"/>
    <mergeCell ref="B1:D1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hyperlinks>
    <hyperlink ref="A8:A10" r:id="rId1" location="!/tab/515672412-1" display="ТМ-25 (К-12)"/>
    <hyperlink ref="A6:A7" r:id="rId2" display="ТМ-8"/>
    <hyperlink ref="A4:A5" r:id="rId3" display="ТМ-5"/>
    <hyperlink ref="A3" r:id="rId4"/>
    <hyperlink ref="A11:A13" r:id="rId5" display="ТМ-20"/>
    <hyperlink ref="A14:A16" r:id="rId6" display="ТМ-35"/>
    <hyperlink ref="A17:A19" r:id="rId7" display="ТМ-52"/>
    <hyperlink ref="A20:A22" r:id="rId8" display="ТМ-80"/>
    <hyperlink ref="J1:M2" location="'ПРАЙС-ЛИСТ Хл-ы16,10,2023 (2)'!A1" display="МХД-1"/>
    <hyperlink ref="J1:J2" location="'ПРАЙС-ЛИСТ Хл-ы16,10,2023'!A1" display="МХД-1"/>
    <hyperlink ref="K1:K2" location="'ПРАЙС-ЛИСТ Хл-ы16,10,2023'!A1" display="МХД-2"/>
    <hyperlink ref="L1:L2" location="'ПРАЙС-ЛИСТ Хл-ы16,10,2023'!A1" display="МХД-1 ГЕЛЬ"/>
    <hyperlink ref="M1:M2" location="'ПРАЙС-ЛИСТ Хл-ы16,10,2023'!A1" display="МХД +5"/>
  </hyperlinks>
  <pageMargins left="0.7" right="0.7" top="0.75" bottom="0.75" header="0.3" footer="0.3"/>
  <pageSetup orientation="landscape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2"/>
  <sheetViews>
    <sheetView topLeftCell="A4" workbookViewId="0">
      <selection activeCell="D36" sqref="D36"/>
    </sheetView>
  </sheetViews>
  <sheetFormatPr defaultRowHeight="15" x14ac:dyDescent="0.25"/>
  <cols>
    <col min="1" max="1" width="30.7109375" customWidth="1"/>
    <col min="2" max="2" width="10.42578125" customWidth="1"/>
    <col min="3" max="3" width="10" customWidth="1"/>
    <col min="4" max="4" width="11.42578125" customWidth="1"/>
    <col min="5" max="5" width="11" customWidth="1"/>
    <col min="6" max="6" width="12.42578125" customWidth="1"/>
    <col min="7" max="7" width="11.140625" customWidth="1"/>
    <col min="8" max="8" width="20" customWidth="1"/>
    <col min="9" max="9" width="15.5703125" customWidth="1"/>
    <col min="10" max="10" width="7.42578125" bestFit="1" customWidth="1"/>
    <col min="11" max="11" width="8" bestFit="1" customWidth="1"/>
    <col min="12" max="12" width="6.85546875" customWidth="1"/>
    <col min="16" max="16" width="10.28515625" customWidth="1"/>
  </cols>
  <sheetData>
    <row r="1" spans="1:18" ht="26.25" thickBot="1" x14ac:dyDescent="0.3">
      <c r="A1" s="168" t="s">
        <v>97</v>
      </c>
      <c r="B1" s="168" t="s">
        <v>163</v>
      </c>
      <c r="C1" s="162" t="s">
        <v>164</v>
      </c>
      <c r="D1" s="163"/>
      <c r="E1" s="163"/>
      <c r="F1" s="163"/>
      <c r="G1" s="164"/>
      <c r="H1" s="80" t="s">
        <v>165</v>
      </c>
      <c r="I1" s="80" t="s">
        <v>165</v>
      </c>
      <c r="J1" s="168" t="s">
        <v>168</v>
      </c>
      <c r="K1" s="168" t="s">
        <v>169</v>
      </c>
      <c r="L1" s="162" t="s">
        <v>170</v>
      </c>
      <c r="M1" s="163"/>
      <c r="N1" s="163"/>
      <c r="O1" s="164"/>
      <c r="P1" s="162" t="s">
        <v>171</v>
      </c>
      <c r="Q1" s="164"/>
      <c r="R1" s="80" t="s">
        <v>172</v>
      </c>
    </row>
    <row r="2" spans="1:18" ht="21" customHeight="1" thickBot="1" x14ac:dyDescent="0.3">
      <c r="A2" s="169"/>
      <c r="B2" s="169"/>
      <c r="C2" s="73" t="s">
        <v>268</v>
      </c>
      <c r="D2" s="73" t="s">
        <v>269</v>
      </c>
      <c r="E2" s="73" t="s">
        <v>270</v>
      </c>
      <c r="F2" s="73" t="s">
        <v>271</v>
      </c>
      <c r="G2" s="73" t="s">
        <v>272</v>
      </c>
      <c r="H2" s="73" t="s">
        <v>166</v>
      </c>
      <c r="I2" s="73" t="s">
        <v>167</v>
      </c>
      <c r="J2" s="169"/>
      <c r="K2" s="169"/>
      <c r="L2" s="73">
        <v>0.31</v>
      </c>
      <c r="M2" s="73">
        <v>0.62</v>
      </c>
      <c r="N2" s="73">
        <v>1.35</v>
      </c>
      <c r="O2" s="73" t="s">
        <v>175</v>
      </c>
      <c r="P2" s="73" t="s">
        <v>176</v>
      </c>
      <c r="Q2" s="73" t="s">
        <v>177</v>
      </c>
      <c r="R2" s="73" t="s">
        <v>173</v>
      </c>
    </row>
    <row r="3" spans="1:18" ht="15.75" thickBot="1" x14ac:dyDescent="0.3">
      <c r="A3" s="81" t="s">
        <v>178</v>
      </c>
      <c r="B3" s="81">
        <v>2794</v>
      </c>
      <c r="C3" s="82">
        <f>B3*0.96</f>
        <v>2682.24</v>
      </c>
      <c r="D3" s="82">
        <f>B3*0.92</f>
        <v>2570.48</v>
      </c>
      <c r="E3" s="82">
        <f>B3*0.9</f>
        <v>2514.6</v>
      </c>
      <c r="F3" s="82">
        <f>B3*0.85</f>
        <v>2374.9</v>
      </c>
      <c r="G3" s="82">
        <f>B3*0.8</f>
        <v>2235.2000000000003</v>
      </c>
      <c r="H3" s="82" t="s">
        <v>179</v>
      </c>
      <c r="I3" s="82" t="s">
        <v>180</v>
      </c>
      <c r="J3" s="82">
        <v>2</v>
      </c>
      <c r="K3" s="82">
        <v>0.4</v>
      </c>
      <c r="L3" s="82">
        <v>2</v>
      </c>
      <c r="M3" s="82" t="s">
        <v>87</v>
      </c>
      <c r="N3" s="82" t="s">
        <v>87</v>
      </c>
      <c r="O3" s="82" t="s">
        <v>87</v>
      </c>
      <c r="P3" s="82" t="s">
        <v>181</v>
      </c>
      <c r="Q3" s="82">
        <v>1</v>
      </c>
      <c r="R3" s="82">
        <v>5</v>
      </c>
    </row>
    <row r="4" spans="1:18" ht="15.75" thickBot="1" x14ac:dyDescent="0.3">
      <c r="A4" s="81" t="s">
        <v>182</v>
      </c>
      <c r="B4" s="81">
        <v>3829</v>
      </c>
      <c r="C4" s="82">
        <f t="shared" ref="C4:C18" si="0">B4*0.96</f>
        <v>3675.8399999999997</v>
      </c>
      <c r="D4" s="82">
        <f t="shared" ref="D4:D7" si="1">B4*0.92</f>
        <v>3522.6800000000003</v>
      </c>
      <c r="E4" s="82">
        <f t="shared" ref="E4:E7" si="2">B4*0.9</f>
        <v>3446.1</v>
      </c>
      <c r="F4" s="82">
        <f t="shared" ref="F4:F7" si="3">B4*0.85</f>
        <v>3254.65</v>
      </c>
      <c r="G4" s="82">
        <f t="shared" ref="G4:G7" si="4">B4*0.8</f>
        <v>3063.2000000000003</v>
      </c>
      <c r="H4" s="82" t="s">
        <v>183</v>
      </c>
      <c r="I4" s="82" t="s">
        <v>184</v>
      </c>
      <c r="J4" s="82">
        <v>4</v>
      </c>
      <c r="K4" s="82">
        <v>0.62</v>
      </c>
      <c r="L4" s="82" t="s">
        <v>185</v>
      </c>
      <c r="M4" s="82" t="s">
        <v>87</v>
      </c>
      <c r="N4" s="82" t="s">
        <v>87</v>
      </c>
      <c r="O4" s="82" t="s">
        <v>87</v>
      </c>
      <c r="P4" s="82" t="s">
        <v>186</v>
      </c>
      <c r="Q4" s="82">
        <v>3.5</v>
      </c>
      <c r="R4" s="82">
        <v>5</v>
      </c>
    </row>
    <row r="5" spans="1:18" ht="15.75" thickBot="1" x14ac:dyDescent="0.3">
      <c r="A5" s="81" t="s">
        <v>187</v>
      </c>
      <c r="B5" s="81">
        <v>6886</v>
      </c>
      <c r="C5" s="82">
        <f t="shared" si="0"/>
        <v>6610.5599999999995</v>
      </c>
      <c r="D5" s="82">
        <f t="shared" si="1"/>
        <v>6335.12</v>
      </c>
      <c r="E5" s="82">
        <f t="shared" si="2"/>
        <v>6197.4000000000005</v>
      </c>
      <c r="F5" s="82">
        <f t="shared" si="3"/>
        <v>5853.0999999999995</v>
      </c>
      <c r="G5" s="82">
        <f t="shared" si="4"/>
        <v>5508.8</v>
      </c>
      <c r="H5" s="82" t="s">
        <v>188</v>
      </c>
      <c r="I5" s="82" t="s">
        <v>189</v>
      </c>
      <c r="J5" s="82">
        <v>7</v>
      </c>
      <c r="K5" s="82">
        <v>0.68</v>
      </c>
      <c r="L5" s="82" t="s">
        <v>87</v>
      </c>
      <c r="M5" s="82" t="s">
        <v>87</v>
      </c>
      <c r="N5" s="82" t="s">
        <v>87</v>
      </c>
      <c r="O5" s="82" t="s">
        <v>87</v>
      </c>
      <c r="P5" s="82" t="s">
        <v>87</v>
      </c>
      <c r="Q5" s="82" t="s">
        <v>87</v>
      </c>
      <c r="R5" s="82">
        <v>5.5</v>
      </c>
    </row>
    <row r="6" spans="1:18" ht="20.25" customHeight="1" thickBot="1" x14ac:dyDescent="0.3">
      <c r="A6" s="81" t="s">
        <v>190</v>
      </c>
      <c r="B6" s="81">
        <v>3104</v>
      </c>
      <c r="C6" s="82">
        <f t="shared" si="0"/>
        <v>2979.8399999999997</v>
      </c>
      <c r="D6" s="82">
        <f t="shared" si="1"/>
        <v>2855.6800000000003</v>
      </c>
      <c r="E6" s="82">
        <f t="shared" si="2"/>
        <v>2793.6</v>
      </c>
      <c r="F6" s="82">
        <f t="shared" si="3"/>
        <v>2638.4</v>
      </c>
      <c r="G6" s="82">
        <f t="shared" si="4"/>
        <v>2483.2000000000003</v>
      </c>
      <c r="H6" s="82" t="s">
        <v>183</v>
      </c>
      <c r="I6" s="82" t="s">
        <v>191</v>
      </c>
      <c r="J6" s="82">
        <v>8</v>
      </c>
      <c r="K6" s="82">
        <v>0.52</v>
      </c>
      <c r="L6" s="82">
        <v>6</v>
      </c>
      <c r="M6" s="82">
        <v>4</v>
      </c>
      <c r="N6" s="82" t="s">
        <v>87</v>
      </c>
      <c r="O6" s="82" t="s">
        <v>87</v>
      </c>
      <c r="P6" s="82" t="s">
        <v>192</v>
      </c>
      <c r="Q6" s="82">
        <v>6</v>
      </c>
      <c r="R6" s="82">
        <v>3.25</v>
      </c>
    </row>
    <row r="7" spans="1:18" ht="15.75" thickBot="1" x14ac:dyDescent="0.3">
      <c r="A7" s="81" t="s">
        <v>193</v>
      </c>
      <c r="B7" s="81">
        <v>7037</v>
      </c>
      <c r="C7" s="82">
        <f t="shared" si="0"/>
        <v>6755.5199999999995</v>
      </c>
      <c r="D7" s="82">
        <f t="shared" si="1"/>
        <v>6474.04</v>
      </c>
      <c r="E7" s="82">
        <f t="shared" si="2"/>
        <v>6333.3</v>
      </c>
      <c r="F7" s="82">
        <f t="shared" si="3"/>
        <v>5981.45</v>
      </c>
      <c r="G7" s="82">
        <f t="shared" si="4"/>
        <v>5629.6</v>
      </c>
      <c r="H7" s="82" t="s">
        <v>194</v>
      </c>
      <c r="I7" s="82" t="s">
        <v>195</v>
      </c>
      <c r="J7" s="82">
        <v>10</v>
      </c>
      <c r="K7" s="82">
        <v>0.7</v>
      </c>
      <c r="L7" s="82">
        <v>8</v>
      </c>
      <c r="M7" s="82">
        <v>6</v>
      </c>
      <c r="N7" s="82" t="s">
        <v>87</v>
      </c>
      <c r="O7" s="82" t="s">
        <v>87</v>
      </c>
      <c r="P7" s="82" t="s">
        <v>196</v>
      </c>
      <c r="Q7" s="82">
        <v>6</v>
      </c>
      <c r="R7" s="82">
        <v>5.5</v>
      </c>
    </row>
    <row r="8" spans="1:18" ht="15.75" thickBot="1" x14ac:dyDescent="0.3">
      <c r="A8" s="81" t="s">
        <v>197</v>
      </c>
      <c r="B8" s="165" t="s">
        <v>88</v>
      </c>
      <c r="C8" s="166"/>
      <c r="D8" s="166"/>
      <c r="E8" s="166"/>
      <c r="F8" s="166"/>
      <c r="G8" s="167"/>
      <c r="H8" s="82" t="s">
        <v>194</v>
      </c>
      <c r="I8" s="82" t="s">
        <v>195</v>
      </c>
      <c r="J8" s="82">
        <v>10</v>
      </c>
      <c r="K8" s="82">
        <v>0.7</v>
      </c>
      <c r="L8" s="82">
        <v>8</v>
      </c>
      <c r="M8" s="82">
        <v>6</v>
      </c>
      <c r="N8" s="82" t="s">
        <v>87</v>
      </c>
      <c r="O8" s="82" t="s">
        <v>87</v>
      </c>
      <c r="P8" s="82" t="s">
        <v>196</v>
      </c>
      <c r="Q8" s="82">
        <v>6</v>
      </c>
      <c r="R8" s="82">
        <v>5.5</v>
      </c>
    </row>
    <row r="9" spans="1:18" ht="15.75" thickBot="1" x14ac:dyDescent="0.3">
      <c r="A9" s="81" t="s">
        <v>198</v>
      </c>
      <c r="B9" s="81">
        <v>11515</v>
      </c>
      <c r="C9" s="82">
        <f t="shared" si="0"/>
        <v>11054.4</v>
      </c>
      <c r="D9" s="82">
        <f t="shared" ref="D9:D18" si="5">B9*0.92</f>
        <v>10593.800000000001</v>
      </c>
      <c r="E9" s="82">
        <f t="shared" ref="E9:E18" si="6">B9*0.9</f>
        <v>10363.5</v>
      </c>
      <c r="F9" s="82">
        <f t="shared" ref="F9:F18" si="7">B9*0.85</f>
        <v>9787.75</v>
      </c>
      <c r="G9" s="82">
        <f t="shared" ref="G9:G18" si="8">B9*0.8</f>
        <v>9212</v>
      </c>
      <c r="H9" s="82" t="s">
        <v>199</v>
      </c>
      <c r="I9" s="82" t="s">
        <v>200</v>
      </c>
      <c r="J9" s="82">
        <v>30</v>
      </c>
      <c r="K9" s="82">
        <v>2</v>
      </c>
      <c r="L9" s="82">
        <v>14</v>
      </c>
      <c r="M9" s="82">
        <v>10</v>
      </c>
      <c r="N9" s="82">
        <v>6</v>
      </c>
      <c r="O9" s="82" t="s">
        <v>87</v>
      </c>
      <c r="P9" s="82" t="s">
        <v>201</v>
      </c>
      <c r="Q9" s="82">
        <v>18</v>
      </c>
      <c r="R9" s="82">
        <v>6</v>
      </c>
    </row>
    <row r="10" spans="1:18" ht="15.75" thickBot="1" x14ac:dyDescent="0.3">
      <c r="A10" s="81" t="s">
        <v>202</v>
      </c>
      <c r="B10" s="165" t="s">
        <v>88</v>
      </c>
      <c r="C10" s="166"/>
      <c r="D10" s="166"/>
      <c r="E10" s="166"/>
      <c r="F10" s="166"/>
      <c r="G10" s="167"/>
      <c r="H10" s="82" t="s">
        <v>199</v>
      </c>
      <c r="I10" s="82" t="s">
        <v>200</v>
      </c>
      <c r="J10" s="82">
        <v>30</v>
      </c>
      <c r="K10" s="82">
        <v>2</v>
      </c>
      <c r="L10" s="82">
        <v>14</v>
      </c>
      <c r="M10" s="82">
        <v>10</v>
      </c>
      <c r="N10" s="82">
        <v>6</v>
      </c>
      <c r="O10" s="82" t="s">
        <v>87</v>
      </c>
      <c r="P10" s="82" t="s">
        <v>201</v>
      </c>
      <c r="Q10" s="82">
        <v>18</v>
      </c>
      <c r="R10" s="82">
        <v>6</v>
      </c>
    </row>
    <row r="11" spans="1:18" ht="15.75" thickBot="1" x14ac:dyDescent="0.3">
      <c r="A11" s="81" t="s">
        <v>203</v>
      </c>
      <c r="B11" s="81">
        <v>10715</v>
      </c>
      <c r="C11" s="82">
        <f t="shared" si="0"/>
        <v>10286.4</v>
      </c>
      <c r="D11" s="82">
        <f t="shared" si="5"/>
        <v>9857.8000000000011</v>
      </c>
      <c r="E11" s="82">
        <f t="shared" si="6"/>
        <v>9643.5</v>
      </c>
      <c r="F11" s="82">
        <f t="shared" si="7"/>
        <v>9107.75</v>
      </c>
      <c r="G11" s="82">
        <f t="shared" si="8"/>
        <v>8572</v>
      </c>
      <c r="H11" s="82" t="s">
        <v>204</v>
      </c>
      <c r="I11" s="82" t="s">
        <v>205</v>
      </c>
      <c r="J11" s="82">
        <v>24</v>
      </c>
      <c r="K11" s="82">
        <v>1.6</v>
      </c>
      <c r="L11" s="82" t="s">
        <v>87</v>
      </c>
      <c r="M11" s="82">
        <v>8</v>
      </c>
      <c r="N11" s="82">
        <v>2</v>
      </c>
      <c r="O11" s="82" t="s">
        <v>87</v>
      </c>
      <c r="P11" s="82" t="s">
        <v>206</v>
      </c>
      <c r="Q11" s="82">
        <v>14</v>
      </c>
      <c r="R11" s="82">
        <v>6</v>
      </c>
    </row>
    <row r="12" spans="1:18" ht="15.75" thickBot="1" x14ac:dyDescent="0.3">
      <c r="A12" s="81" t="s">
        <v>207</v>
      </c>
      <c r="B12" s="81">
        <v>8335</v>
      </c>
      <c r="C12" s="82">
        <f t="shared" si="0"/>
        <v>8001.5999999999995</v>
      </c>
      <c r="D12" s="82">
        <f t="shared" si="5"/>
        <v>7668.2000000000007</v>
      </c>
      <c r="E12" s="82">
        <f t="shared" si="6"/>
        <v>7501.5</v>
      </c>
      <c r="F12" s="82">
        <f t="shared" si="7"/>
        <v>7084.75</v>
      </c>
      <c r="G12" s="82">
        <f t="shared" si="8"/>
        <v>6668</v>
      </c>
      <c r="H12" s="82" t="s">
        <v>208</v>
      </c>
      <c r="I12" s="82" t="s">
        <v>209</v>
      </c>
      <c r="J12" s="82">
        <v>33.5</v>
      </c>
      <c r="K12" s="82">
        <v>1.4</v>
      </c>
      <c r="L12" s="82">
        <v>16</v>
      </c>
      <c r="M12" s="82">
        <v>10</v>
      </c>
      <c r="N12" s="82">
        <v>4</v>
      </c>
      <c r="O12" s="82" t="s">
        <v>87</v>
      </c>
      <c r="P12" s="82" t="s">
        <v>210</v>
      </c>
      <c r="Q12" s="82">
        <v>21</v>
      </c>
      <c r="R12" s="82">
        <v>4.5</v>
      </c>
    </row>
    <row r="13" spans="1:18" ht="15.75" thickBot="1" x14ac:dyDescent="0.3">
      <c r="A13" s="81" t="s">
        <v>211</v>
      </c>
      <c r="B13" s="81">
        <v>14488</v>
      </c>
      <c r="C13" s="82">
        <f t="shared" si="0"/>
        <v>13908.48</v>
      </c>
      <c r="D13" s="82">
        <f t="shared" si="5"/>
        <v>13328.960000000001</v>
      </c>
      <c r="E13" s="82">
        <f t="shared" si="6"/>
        <v>13039.2</v>
      </c>
      <c r="F13" s="82">
        <f t="shared" si="7"/>
        <v>12314.8</v>
      </c>
      <c r="G13" s="82">
        <f t="shared" si="8"/>
        <v>11590.400000000001</v>
      </c>
      <c r="H13" s="82" t="s">
        <v>212</v>
      </c>
      <c r="I13" s="82" t="s">
        <v>213</v>
      </c>
      <c r="J13" s="82">
        <v>40</v>
      </c>
      <c r="K13" s="82">
        <v>1.6</v>
      </c>
      <c r="L13" s="82" t="s">
        <v>87</v>
      </c>
      <c r="M13" s="82">
        <v>12</v>
      </c>
      <c r="N13" s="82">
        <v>6</v>
      </c>
      <c r="O13" s="82">
        <v>2</v>
      </c>
      <c r="P13" s="82" t="s">
        <v>214</v>
      </c>
      <c r="Q13" s="82">
        <v>26</v>
      </c>
      <c r="R13" s="82">
        <v>6</v>
      </c>
    </row>
    <row r="14" spans="1:18" ht="15.75" thickBot="1" x14ac:dyDescent="0.3">
      <c r="A14" s="81" t="s">
        <v>215</v>
      </c>
      <c r="B14" s="81">
        <v>15419</v>
      </c>
      <c r="C14" s="82">
        <f t="shared" si="0"/>
        <v>14802.24</v>
      </c>
      <c r="D14" s="82">
        <f t="shared" si="5"/>
        <v>14185.480000000001</v>
      </c>
      <c r="E14" s="82">
        <f t="shared" si="6"/>
        <v>13877.1</v>
      </c>
      <c r="F14" s="82">
        <f t="shared" si="7"/>
        <v>13106.15</v>
      </c>
      <c r="G14" s="82">
        <f t="shared" si="8"/>
        <v>12335.2</v>
      </c>
      <c r="H14" s="82" t="s">
        <v>216</v>
      </c>
      <c r="I14" s="82" t="s">
        <v>217</v>
      </c>
      <c r="J14" s="82">
        <v>50</v>
      </c>
      <c r="K14" s="82">
        <v>2</v>
      </c>
      <c r="L14" s="82">
        <v>20</v>
      </c>
      <c r="M14" s="82">
        <v>12</v>
      </c>
      <c r="N14" s="82">
        <v>6</v>
      </c>
      <c r="O14" s="82">
        <v>3</v>
      </c>
      <c r="P14" s="82" t="s">
        <v>218</v>
      </c>
      <c r="Q14" s="82">
        <v>29</v>
      </c>
      <c r="R14" s="82">
        <v>6</v>
      </c>
    </row>
    <row r="15" spans="1:18" ht="15.75" thickBot="1" x14ac:dyDescent="0.3">
      <c r="A15" s="81" t="s">
        <v>219</v>
      </c>
      <c r="B15" s="81">
        <v>19408</v>
      </c>
      <c r="C15" s="82">
        <f t="shared" si="0"/>
        <v>18631.68</v>
      </c>
      <c r="D15" s="82">
        <f t="shared" si="5"/>
        <v>17855.36</v>
      </c>
      <c r="E15" s="82">
        <f t="shared" si="6"/>
        <v>17467.2</v>
      </c>
      <c r="F15" s="82">
        <f t="shared" si="7"/>
        <v>16496.8</v>
      </c>
      <c r="G15" s="82">
        <f t="shared" si="8"/>
        <v>15526.400000000001</v>
      </c>
      <c r="H15" s="82" t="s">
        <v>220</v>
      </c>
      <c r="I15" s="82" t="s">
        <v>221</v>
      </c>
      <c r="J15" s="82">
        <v>58.5</v>
      </c>
      <c r="K15" s="82">
        <v>3.5</v>
      </c>
      <c r="L15" s="82" t="s">
        <v>87</v>
      </c>
      <c r="M15" s="82">
        <v>18</v>
      </c>
      <c r="N15" s="82">
        <v>6</v>
      </c>
      <c r="O15" s="82" t="s">
        <v>87</v>
      </c>
      <c r="P15" s="82" t="s">
        <v>222</v>
      </c>
      <c r="Q15" s="82">
        <v>42</v>
      </c>
      <c r="R15" s="82">
        <v>7</v>
      </c>
    </row>
    <row r="16" spans="1:18" ht="15.75" thickBot="1" x14ac:dyDescent="0.3">
      <c r="A16" s="81" t="s">
        <v>223</v>
      </c>
      <c r="B16" s="81">
        <v>21318</v>
      </c>
      <c r="C16" s="82">
        <f t="shared" si="0"/>
        <v>20465.28</v>
      </c>
      <c r="D16" s="82">
        <f t="shared" si="5"/>
        <v>19612.560000000001</v>
      </c>
      <c r="E16" s="82">
        <f t="shared" si="6"/>
        <v>19186.2</v>
      </c>
      <c r="F16" s="82">
        <f t="shared" si="7"/>
        <v>18120.3</v>
      </c>
      <c r="G16" s="82">
        <f t="shared" si="8"/>
        <v>17054.400000000001</v>
      </c>
      <c r="H16" s="82" t="s">
        <v>224</v>
      </c>
      <c r="I16" s="82" t="s">
        <v>225</v>
      </c>
      <c r="J16" s="82">
        <v>80</v>
      </c>
      <c r="K16" s="82">
        <v>6</v>
      </c>
      <c r="L16" s="82">
        <v>26</v>
      </c>
      <c r="M16" s="82">
        <v>22</v>
      </c>
      <c r="N16" s="82">
        <v>8</v>
      </c>
      <c r="O16" s="82">
        <v>6</v>
      </c>
      <c r="P16" s="82" t="s">
        <v>226</v>
      </c>
      <c r="Q16" s="82">
        <v>58</v>
      </c>
      <c r="R16" s="82">
        <v>5</v>
      </c>
    </row>
    <row r="17" spans="1:18" ht="15.75" thickBot="1" x14ac:dyDescent="0.3">
      <c r="A17" s="81" t="s">
        <v>227</v>
      </c>
      <c r="B17" s="81">
        <v>26652</v>
      </c>
      <c r="C17" s="82">
        <f t="shared" si="0"/>
        <v>25585.919999999998</v>
      </c>
      <c r="D17" s="82">
        <f t="shared" si="5"/>
        <v>24519.84</v>
      </c>
      <c r="E17" s="82">
        <f t="shared" si="6"/>
        <v>23986.799999999999</v>
      </c>
      <c r="F17" s="82">
        <f t="shared" si="7"/>
        <v>22654.2</v>
      </c>
      <c r="G17" s="82">
        <f t="shared" si="8"/>
        <v>21321.600000000002</v>
      </c>
      <c r="H17" s="82" t="s">
        <v>228</v>
      </c>
      <c r="I17" s="82" t="s">
        <v>229</v>
      </c>
      <c r="J17" s="82">
        <v>108</v>
      </c>
      <c r="K17" s="82">
        <v>4.7</v>
      </c>
      <c r="L17" s="82">
        <v>40</v>
      </c>
      <c r="M17" s="82">
        <v>32</v>
      </c>
      <c r="N17" s="82">
        <v>12</v>
      </c>
      <c r="O17" s="82">
        <v>7</v>
      </c>
      <c r="P17" s="82" t="s">
        <v>230</v>
      </c>
      <c r="Q17" s="82">
        <v>77</v>
      </c>
      <c r="R17" s="82">
        <v>6</v>
      </c>
    </row>
    <row r="18" spans="1:18" ht="15.75" thickBot="1" x14ac:dyDescent="0.3">
      <c r="A18" s="81" t="s">
        <v>231</v>
      </c>
      <c r="B18" s="81">
        <v>28650</v>
      </c>
      <c r="C18" s="82">
        <f t="shared" si="0"/>
        <v>27504</v>
      </c>
      <c r="D18" s="82">
        <f t="shared" si="5"/>
        <v>26358</v>
      </c>
      <c r="E18" s="82">
        <f t="shared" si="6"/>
        <v>25785</v>
      </c>
      <c r="F18" s="82">
        <f t="shared" si="7"/>
        <v>24352.5</v>
      </c>
      <c r="G18" s="82">
        <f t="shared" si="8"/>
        <v>22920</v>
      </c>
      <c r="H18" s="82" t="s">
        <v>232</v>
      </c>
      <c r="I18" s="82" t="s">
        <v>233</v>
      </c>
      <c r="J18" s="82">
        <v>112</v>
      </c>
      <c r="K18" s="82">
        <v>5.9</v>
      </c>
      <c r="L18" s="82" t="s">
        <v>87</v>
      </c>
      <c r="M18" s="82">
        <v>30</v>
      </c>
      <c r="N18" s="82">
        <v>10</v>
      </c>
      <c r="O18" s="82" t="s">
        <v>87</v>
      </c>
      <c r="P18" s="82" t="s">
        <v>234</v>
      </c>
      <c r="Q18" s="82">
        <v>79.5</v>
      </c>
      <c r="R18" s="82">
        <v>6</v>
      </c>
    </row>
    <row r="19" spans="1:18" ht="26.25" thickBot="1" x14ac:dyDescent="0.3">
      <c r="A19" s="168" t="s">
        <v>97</v>
      </c>
      <c r="B19" s="168" t="s">
        <v>163</v>
      </c>
      <c r="C19" s="162" t="s">
        <v>164</v>
      </c>
      <c r="D19" s="163"/>
      <c r="E19" s="163"/>
      <c r="F19" s="163"/>
      <c r="G19" s="164"/>
      <c r="H19" s="83" t="s">
        <v>165</v>
      </c>
      <c r="I19" s="83" t="s">
        <v>165</v>
      </c>
      <c r="J19" s="168" t="s">
        <v>168</v>
      </c>
      <c r="K19" s="168" t="s">
        <v>169</v>
      </c>
      <c r="L19" s="162" t="s">
        <v>170</v>
      </c>
      <c r="M19" s="163"/>
      <c r="N19" s="163"/>
      <c r="O19" s="164"/>
      <c r="P19" s="162" t="s">
        <v>171</v>
      </c>
      <c r="Q19" s="164"/>
      <c r="R19" s="83" t="s">
        <v>172</v>
      </c>
    </row>
    <row r="20" spans="1:18" ht="39" thickBot="1" x14ac:dyDescent="0.3">
      <c r="A20" s="169"/>
      <c r="B20" s="169"/>
      <c r="C20" s="73" t="s">
        <v>273</v>
      </c>
      <c r="D20" s="73" t="s">
        <v>274</v>
      </c>
      <c r="E20" s="73" t="s">
        <v>174</v>
      </c>
      <c r="F20" s="73" t="s">
        <v>275</v>
      </c>
      <c r="G20" s="73" t="s">
        <v>276</v>
      </c>
      <c r="H20" s="73" t="s">
        <v>166</v>
      </c>
      <c r="I20" s="73" t="s">
        <v>167</v>
      </c>
      <c r="J20" s="169"/>
      <c r="K20" s="169"/>
      <c r="L20" s="73">
        <v>0.31</v>
      </c>
      <c r="M20" s="73">
        <v>0.62</v>
      </c>
      <c r="N20" s="73">
        <v>1.35</v>
      </c>
      <c r="O20" s="73" t="s">
        <v>175</v>
      </c>
      <c r="P20" s="73" t="s">
        <v>176</v>
      </c>
      <c r="Q20" s="73" t="s">
        <v>177</v>
      </c>
      <c r="R20" s="73" t="s">
        <v>173</v>
      </c>
    </row>
    <row r="21" spans="1:18" ht="15.75" thickBot="1" x14ac:dyDescent="0.3">
      <c r="A21" s="81" t="s">
        <v>235</v>
      </c>
      <c r="B21" s="81">
        <v>100214</v>
      </c>
      <c r="C21" s="84">
        <f>B21*0.96</f>
        <v>96205.440000000002</v>
      </c>
      <c r="D21" s="84">
        <f>B21*0.94</f>
        <v>94201.159999999989</v>
      </c>
      <c r="E21" s="84">
        <f>B21*0.92</f>
        <v>92196.88</v>
      </c>
      <c r="F21" s="84">
        <f>B21*0.9</f>
        <v>90192.6</v>
      </c>
      <c r="G21" s="84">
        <f>B21*0.85</f>
        <v>85181.9</v>
      </c>
      <c r="H21" s="82" t="s">
        <v>236</v>
      </c>
      <c r="I21" s="82" t="s">
        <v>237</v>
      </c>
      <c r="J21" s="82">
        <v>305</v>
      </c>
      <c r="K21" s="82">
        <v>16.5</v>
      </c>
      <c r="L21" s="82" t="s">
        <v>87</v>
      </c>
      <c r="M21" s="82">
        <v>66</v>
      </c>
      <c r="N21" s="82">
        <v>24</v>
      </c>
      <c r="O21" s="82" t="s">
        <v>87</v>
      </c>
      <c r="P21" s="82" t="s">
        <v>238</v>
      </c>
      <c r="Q21" s="82">
        <v>245</v>
      </c>
      <c r="R21" s="82">
        <v>12</v>
      </c>
    </row>
    <row r="22" spans="1:18" ht="15.75" thickBot="1" x14ac:dyDescent="0.3">
      <c r="A22" s="81" t="s">
        <v>239</v>
      </c>
      <c r="B22" s="81">
        <v>72752</v>
      </c>
      <c r="C22" s="84">
        <f>B22*0.96</f>
        <v>69841.919999999998</v>
      </c>
      <c r="D22" s="84">
        <f>B22*0.94</f>
        <v>68386.87999999999</v>
      </c>
      <c r="E22" s="84">
        <f>B22*0.92</f>
        <v>66931.839999999997</v>
      </c>
      <c r="F22" s="84">
        <f>B22*0.9</f>
        <v>65476.800000000003</v>
      </c>
      <c r="G22" s="84">
        <f>B22*0.85</f>
        <v>61839.199999999997</v>
      </c>
      <c r="H22" s="82" t="s">
        <v>236</v>
      </c>
      <c r="I22" s="82" t="s">
        <v>240</v>
      </c>
      <c r="J22" s="82">
        <v>431</v>
      </c>
      <c r="K22" s="82">
        <v>14.5</v>
      </c>
      <c r="L22" s="82">
        <v>162</v>
      </c>
      <c r="M22" s="82" t="s">
        <v>87</v>
      </c>
      <c r="N22" s="82">
        <v>42</v>
      </c>
      <c r="O22" s="82">
        <v>19</v>
      </c>
      <c r="P22" s="82" t="s">
        <v>241</v>
      </c>
      <c r="Q22" s="82">
        <v>355</v>
      </c>
      <c r="R22" s="82">
        <v>8</v>
      </c>
    </row>
    <row r="23" spans="1:18" ht="15.75" thickBot="1" x14ac:dyDescent="0.3">
      <c r="A23" s="72"/>
      <c r="B23" s="72"/>
      <c r="C23" s="162" t="s">
        <v>164</v>
      </c>
      <c r="D23" s="163"/>
      <c r="E23" s="164"/>
      <c r="F23" s="168" t="s">
        <v>242</v>
      </c>
      <c r="G23" s="168" t="s">
        <v>243</v>
      </c>
      <c r="H23" s="168" t="s">
        <v>244</v>
      </c>
      <c r="I23" s="168" t="s">
        <v>245</v>
      </c>
      <c r="J23" s="170"/>
      <c r="K23" s="171"/>
      <c r="L23" s="171"/>
      <c r="M23" s="171"/>
      <c r="N23" s="171"/>
      <c r="O23" s="171"/>
      <c r="P23" s="171"/>
      <c r="Q23" s="171"/>
      <c r="R23" s="172"/>
    </row>
    <row r="24" spans="1:18" ht="33" customHeight="1" thickBot="1" x14ac:dyDescent="0.3">
      <c r="A24" s="73" t="s">
        <v>97</v>
      </c>
      <c r="B24" s="73" t="s">
        <v>163</v>
      </c>
      <c r="C24" s="73" t="s">
        <v>246</v>
      </c>
      <c r="D24" s="73" t="s">
        <v>247</v>
      </c>
      <c r="E24" s="73" t="s">
        <v>248</v>
      </c>
      <c r="F24" s="169"/>
      <c r="G24" s="169"/>
      <c r="H24" s="169"/>
      <c r="I24" s="169"/>
      <c r="J24" s="173"/>
      <c r="K24" s="174"/>
      <c r="L24" s="174"/>
      <c r="M24" s="174"/>
      <c r="N24" s="174"/>
      <c r="O24" s="174"/>
      <c r="P24" s="174"/>
      <c r="Q24" s="174"/>
      <c r="R24" s="175"/>
    </row>
    <row r="25" spans="1:18" ht="15.75" thickBot="1" x14ac:dyDescent="0.3">
      <c r="A25" s="81" t="s">
        <v>89</v>
      </c>
      <c r="B25" s="81">
        <v>445</v>
      </c>
      <c r="C25" s="82">
        <f>B25*0.9</f>
        <v>400.5</v>
      </c>
      <c r="D25" s="82">
        <f>B25*0.85</f>
        <v>378.25</v>
      </c>
      <c r="E25" s="82">
        <f>B25*0.8</f>
        <v>356</v>
      </c>
      <c r="F25" s="82">
        <v>40</v>
      </c>
      <c r="G25" s="82">
        <v>0.39</v>
      </c>
      <c r="H25" s="82" t="s">
        <v>249</v>
      </c>
      <c r="I25" s="82" t="s">
        <v>250</v>
      </c>
      <c r="J25" s="173"/>
      <c r="K25" s="174"/>
      <c r="L25" s="174"/>
      <c r="M25" s="174"/>
      <c r="N25" s="174"/>
      <c r="O25" s="174"/>
      <c r="P25" s="174"/>
      <c r="Q25" s="174"/>
      <c r="R25" s="175"/>
    </row>
    <row r="26" spans="1:18" ht="15.75" thickBot="1" x14ac:dyDescent="0.3">
      <c r="A26" s="81" t="s">
        <v>251</v>
      </c>
      <c r="B26" s="81">
        <v>540</v>
      </c>
      <c r="C26" s="82">
        <f t="shared" ref="C26:C30" si="9">B26*0.9</f>
        <v>486</v>
      </c>
      <c r="D26" s="82">
        <f t="shared" ref="D26:D30" si="10">B26*0.85</f>
        <v>459</v>
      </c>
      <c r="E26" s="82">
        <f t="shared" ref="E26:E30" si="11">B26*0.8</f>
        <v>432</v>
      </c>
      <c r="F26" s="82">
        <v>44</v>
      </c>
      <c r="G26" s="82">
        <v>0.5</v>
      </c>
      <c r="H26" s="82" t="s">
        <v>252</v>
      </c>
      <c r="I26" s="82" t="s">
        <v>253</v>
      </c>
      <c r="J26" s="173"/>
      <c r="K26" s="174"/>
      <c r="L26" s="174"/>
      <c r="M26" s="174"/>
      <c r="N26" s="174"/>
      <c r="O26" s="174"/>
      <c r="P26" s="174"/>
      <c r="Q26" s="174"/>
      <c r="R26" s="175"/>
    </row>
    <row r="27" spans="1:18" ht="15.75" thickBot="1" x14ac:dyDescent="0.3">
      <c r="A27" s="81" t="s">
        <v>90</v>
      </c>
      <c r="B27" s="81">
        <v>630</v>
      </c>
      <c r="C27" s="82">
        <f t="shared" si="9"/>
        <v>567</v>
      </c>
      <c r="D27" s="82">
        <f t="shared" si="10"/>
        <v>535.5</v>
      </c>
      <c r="E27" s="82">
        <f t="shared" si="11"/>
        <v>504</v>
      </c>
      <c r="F27" s="82">
        <v>22</v>
      </c>
      <c r="G27" s="82">
        <v>0.62</v>
      </c>
      <c r="H27" s="82" t="s">
        <v>254</v>
      </c>
      <c r="I27" s="82" t="s">
        <v>250</v>
      </c>
      <c r="J27" s="173"/>
      <c r="K27" s="174"/>
      <c r="L27" s="174"/>
      <c r="M27" s="174"/>
      <c r="N27" s="174"/>
      <c r="O27" s="174"/>
      <c r="P27" s="174"/>
      <c r="Q27" s="174"/>
      <c r="R27" s="175"/>
    </row>
    <row r="28" spans="1:18" ht="15.75" thickBot="1" x14ac:dyDescent="0.3">
      <c r="A28" s="81" t="s">
        <v>91</v>
      </c>
      <c r="B28" s="81">
        <v>1365</v>
      </c>
      <c r="C28" s="82">
        <f t="shared" si="9"/>
        <v>1228.5</v>
      </c>
      <c r="D28" s="82">
        <f t="shared" si="10"/>
        <v>1160.25</v>
      </c>
      <c r="E28" s="82">
        <f t="shared" si="11"/>
        <v>1092</v>
      </c>
      <c r="F28" s="82">
        <v>10</v>
      </c>
      <c r="G28" s="82">
        <v>1.5</v>
      </c>
      <c r="H28" s="82" t="s">
        <v>255</v>
      </c>
      <c r="I28" s="82" t="s">
        <v>250</v>
      </c>
      <c r="J28" s="173"/>
      <c r="K28" s="174"/>
      <c r="L28" s="174"/>
      <c r="M28" s="174"/>
      <c r="N28" s="174"/>
      <c r="O28" s="174"/>
      <c r="P28" s="174"/>
      <c r="Q28" s="174"/>
      <c r="R28" s="175"/>
    </row>
    <row r="29" spans="1:18" ht="15.75" thickBot="1" x14ac:dyDescent="0.3">
      <c r="A29" s="81" t="s">
        <v>256</v>
      </c>
      <c r="B29" s="81">
        <v>180</v>
      </c>
      <c r="C29" s="82">
        <f t="shared" si="9"/>
        <v>162</v>
      </c>
      <c r="D29" s="82">
        <f t="shared" si="10"/>
        <v>153</v>
      </c>
      <c r="E29" s="82">
        <f t="shared" si="11"/>
        <v>144</v>
      </c>
      <c r="F29" s="82">
        <v>100</v>
      </c>
      <c r="G29" s="82">
        <v>0.09</v>
      </c>
      <c r="H29" s="82" t="s">
        <v>257</v>
      </c>
      <c r="I29" s="82" t="s">
        <v>250</v>
      </c>
      <c r="J29" s="173"/>
      <c r="K29" s="174"/>
      <c r="L29" s="174"/>
      <c r="M29" s="174"/>
      <c r="N29" s="174"/>
      <c r="O29" s="174"/>
      <c r="P29" s="174"/>
      <c r="Q29" s="174"/>
      <c r="R29" s="175"/>
    </row>
    <row r="30" spans="1:18" ht="15.75" thickBot="1" x14ac:dyDescent="0.3">
      <c r="A30" s="81" t="s">
        <v>258</v>
      </c>
      <c r="B30" s="81">
        <v>220</v>
      </c>
      <c r="C30" s="82">
        <f t="shared" si="9"/>
        <v>198</v>
      </c>
      <c r="D30" s="82">
        <f t="shared" si="10"/>
        <v>187</v>
      </c>
      <c r="E30" s="82">
        <f t="shared" si="11"/>
        <v>176</v>
      </c>
      <c r="F30" s="82">
        <v>45</v>
      </c>
      <c r="G30" s="82">
        <v>0.37</v>
      </c>
      <c r="H30" s="82" t="s">
        <v>143</v>
      </c>
      <c r="I30" s="82" t="s">
        <v>250</v>
      </c>
      <c r="J30" s="176"/>
      <c r="K30" s="177"/>
      <c r="L30" s="177"/>
      <c r="M30" s="177"/>
      <c r="N30" s="177"/>
      <c r="O30" s="177"/>
      <c r="P30" s="177"/>
      <c r="Q30" s="177"/>
      <c r="R30" s="178"/>
    </row>
    <row r="31" spans="1:18" ht="26.25" thickBot="1" x14ac:dyDescent="0.3">
      <c r="A31" s="168" t="s">
        <v>97</v>
      </c>
      <c r="B31" s="168" t="s">
        <v>163</v>
      </c>
      <c r="C31" s="162" t="s">
        <v>164</v>
      </c>
      <c r="D31" s="163"/>
      <c r="E31" s="163"/>
      <c r="F31" s="163"/>
      <c r="G31" s="164"/>
      <c r="H31" s="83" t="s">
        <v>165</v>
      </c>
      <c r="I31" s="83" t="s">
        <v>165</v>
      </c>
      <c r="J31" s="168" t="s">
        <v>168</v>
      </c>
      <c r="K31" s="168" t="s">
        <v>169</v>
      </c>
      <c r="L31" s="162" t="s">
        <v>170</v>
      </c>
      <c r="M31" s="163"/>
      <c r="N31" s="163"/>
      <c r="O31" s="164"/>
      <c r="P31" s="162" t="s">
        <v>171</v>
      </c>
      <c r="Q31" s="164"/>
      <c r="R31" s="83" t="s">
        <v>172</v>
      </c>
    </row>
    <row r="32" spans="1:18" ht="39" thickBot="1" x14ac:dyDescent="0.3">
      <c r="A32" s="169"/>
      <c r="B32" s="169"/>
      <c r="C32" s="73" t="s">
        <v>268</v>
      </c>
      <c r="D32" s="73" t="s">
        <v>269</v>
      </c>
      <c r="E32" s="73" t="s">
        <v>270</v>
      </c>
      <c r="F32" s="73" t="s">
        <v>271</v>
      </c>
      <c r="G32" s="73" t="s">
        <v>272</v>
      </c>
      <c r="H32" s="73" t="s">
        <v>166</v>
      </c>
      <c r="I32" s="73" t="s">
        <v>167</v>
      </c>
      <c r="J32" s="169"/>
      <c r="K32" s="169"/>
      <c r="L32" s="73">
        <v>0.31</v>
      </c>
      <c r="M32" s="73">
        <v>0.62</v>
      </c>
      <c r="N32" s="73">
        <v>1.35</v>
      </c>
      <c r="O32" s="73" t="s">
        <v>175</v>
      </c>
      <c r="P32" s="73" t="s">
        <v>176</v>
      </c>
      <c r="Q32" s="73" t="s">
        <v>177</v>
      </c>
      <c r="R32" s="73" t="s">
        <v>173</v>
      </c>
    </row>
    <row r="33" spans="1:18" ht="15.75" thickBot="1" x14ac:dyDescent="0.3">
      <c r="A33" s="81" t="s">
        <v>259</v>
      </c>
      <c r="B33" s="81">
        <v>8730</v>
      </c>
      <c r="C33" s="82">
        <f>B33*0.96</f>
        <v>8380.7999999999993</v>
      </c>
      <c r="D33" s="82">
        <f>B33*0.92</f>
        <v>8031.6</v>
      </c>
      <c r="E33" s="82">
        <f>B33*0.9</f>
        <v>7857</v>
      </c>
      <c r="F33" s="82">
        <f>B33*0.85</f>
        <v>7420.5</v>
      </c>
      <c r="G33" s="82">
        <f>B33*0.8</f>
        <v>6984</v>
      </c>
      <c r="H33" s="82" t="s">
        <v>194</v>
      </c>
      <c r="I33" s="82" t="s">
        <v>195</v>
      </c>
      <c r="J33" s="82">
        <v>10</v>
      </c>
      <c r="K33" s="82">
        <v>0.7</v>
      </c>
      <c r="L33" s="82">
        <v>8</v>
      </c>
      <c r="M33" s="82">
        <v>6</v>
      </c>
      <c r="N33" s="82" t="s">
        <v>87</v>
      </c>
      <c r="O33" s="82" t="s">
        <v>87</v>
      </c>
      <c r="P33" s="82" t="s">
        <v>196</v>
      </c>
      <c r="Q33" s="82">
        <v>6</v>
      </c>
      <c r="R33" s="82">
        <v>5.5</v>
      </c>
    </row>
    <row r="34" spans="1:18" ht="15.75" thickBot="1" x14ac:dyDescent="0.3">
      <c r="A34" s="81" t="s">
        <v>260</v>
      </c>
      <c r="B34" s="81">
        <v>15374</v>
      </c>
      <c r="C34" s="82">
        <f t="shared" ref="C34:C39" si="12">B34*0.96</f>
        <v>14759.039999999999</v>
      </c>
      <c r="D34" s="82">
        <f t="shared" ref="D34:D39" si="13">B34*0.92</f>
        <v>14144.08</v>
      </c>
      <c r="E34" s="82">
        <f t="shared" ref="E34:E39" si="14">B34*0.9</f>
        <v>13836.6</v>
      </c>
      <c r="F34" s="82">
        <f t="shared" ref="F34:F39" si="15">B34*0.85</f>
        <v>13067.9</v>
      </c>
      <c r="G34" s="82">
        <f t="shared" ref="G34:G39" si="16">B34*0.8</f>
        <v>12299.2</v>
      </c>
      <c r="H34" s="82" t="s">
        <v>199</v>
      </c>
      <c r="I34" s="82" t="s">
        <v>200</v>
      </c>
      <c r="J34" s="82">
        <v>30</v>
      </c>
      <c r="K34" s="82">
        <v>2</v>
      </c>
      <c r="L34" s="82">
        <v>14</v>
      </c>
      <c r="M34" s="82">
        <v>10</v>
      </c>
      <c r="N34" s="82">
        <v>6</v>
      </c>
      <c r="O34" s="82" t="s">
        <v>87</v>
      </c>
      <c r="P34" s="82" t="s">
        <v>201</v>
      </c>
      <c r="Q34" s="82">
        <v>18</v>
      </c>
      <c r="R34" s="82">
        <v>6</v>
      </c>
    </row>
    <row r="35" spans="1:18" ht="15.75" thickBot="1" x14ac:dyDescent="0.3">
      <c r="A35" s="81" t="s">
        <v>261</v>
      </c>
      <c r="B35" s="81">
        <v>18251</v>
      </c>
      <c r="C35" s="82">
        <f t="shared" si="12"/>
        <v>17520.96</v>
      </c>
      <c r="D35" s="82">
        <f t="shared" si="13"/>
        <v>16790.920000000002</v>
      </c>
      <c r="E35" s="82">
        <f t="shared" si="14"/>
        <v>16425.900000000001</v>
      </c>
      <c r="F35" s="82">
        <f t="shared" si="15"/>
        <v>15513.35</v>
      </c>
      <c r="G35" s="82">
        <f t="shared" si="16"/>
        <v>14600.800000000001</v>
      </c>
      <c r="H35" s="82" t="s">
        <v>212</v>
      </c>
      <c r="I35" s="82" t="s">
        <v>213</v>
      </c>
      <c r="J35" s="82">
        <v>40</v>
      </c>
      <c r="K35" s="82">
        <v>1.6</v>
      </c>
      <c r="L35" s="82" t="s">
        <v>87</v>
      </c>
      <c r="M35" s="82">
        <v>12</v>
      </c>
      <c r="N35" s="82">
        <v>6</v>
      </c>
      <c r="O35" s="82">
        <v>2</v>
      </c>
      <c r="P35" s="82" t="s">
        <v>262</v>
      </c>
      <c r="Q35" s="82">
        <v>26</v>
      </c>
      <c r="R35" s="82">
        <v>6</v>
      </c>
    </row>
    <row r="36" spans="1:18" ht="15.75" thickBot="1" x14ac:dyDescent="0.3">
      <c r="A36" s="81" t="s">
        <v>263</v>
      </c>
      <c r="B36" s="81">
        <v>19841</v>
      </c>
      <c r="C36" s="82">
        <f t="shared" si="12"/>
        <v>19047.36</v>
      </c>
      <c r="D36" s="82">
        <f t="shared" si="13"/>
        <v>18253.72</v>
      </c>
      <c r="E36" s="82">
        <f t="shared" si="14"/>
        <v>17856.900000000001</v>
      </c>
      <c r="F36" s="82">
        <f t="shared" si="15"/>
        <v>16864.849999999999</v>
      </c>
      <c r="G36" s="82">
        <f t="shared" si="16"/>
        <v>15872.800000000001</v>
      </c>
      <c r="H36" s="82" t="s">
        <v>216</v>
      </c>
      <c r="I36" s="82" t="s">
        <v>217</v>
      </c>
      <c r="J36" s="82">
        <v>50</v>
      </c>
      <c r="K36" s="82">
        <v>2</v>
      </c>
      <c r="L36" s="82">
        <v>20</v>
      </c>
      <c r="M36" s="82">
        <v>12</v>
      </c>
      <c r="N36" s="82">
        <v>6</v>
      </c>
      <c r="O36" s="82">
        <v>3</v>
      </c>
      <c r="P36" s="82" t="s">
        <v>264</v>
      </c>
      <c r="Q36" s="82">
        <v>29</v>
      </c>
      <c r="R36" s="82">
        <v>6</v>
      </c>
    </row>
    <row r="37" spans="1:18" ht="15.75" thickBot="1" x14ac:dyDescent="0.3">
      <c r="A37" s="81" t="s">
        <v>265</v>
      </c>
      <c r="B37" s="81">
        <v>26276</v>
      </c>
      <c r="C37" s="82">
        <f t="shared" si="12"/>
        <v>25224.959999999999</v>
      </c>
      <c r="D37" s="82">
        <f t="shared" si="13"/>
        <v>24173.920000000002</v>
      </c>
      <c r="E37" s="82">
        <f t="shared" si="14"/>
        <v>23648.400000000001</v>
      </c>
      <c r="F37" s="82">
        <f t="shared" si="15"/>
        <v>22334.6</v>
      </c>
      <c r="G37" s="82">
        <f t="shared" si="16"/>
        <v>21020.800000000003</v>
      </c>
      <c r="H37" s="82" t="s">
        <v>224</v>
      </c>
      <c r="I37" s="82" t="s">
        <v>225</v>
      </c>
      <c r="J37" s="82">
        <v>80</v>
      </c>
      <c r="K37" s="82">
        <v>6</v>
      </c>
      <c r="L37" s="82">
        <v>26</v>
      </c>
      <c r="M37" s="82">
        <v>22</v>
      </c>
      <c r="N37" s="82">
        <v>8</v>
      </c>
      <c r="O37" s="82">
        <v>6</v>
      </c>
      <c r="P37" s="82" t="s">
        <v>226</v>
      </c>
      <c r="Q37" s="82">
        <v>58</v>
      </c>
      <c r="R37" s="82">
        <v>5</v>
      </c>
    </row>
    <row r="38" spans="1:18" ht="15.75" thickBot="1" x14ac:dyDescent="0.3">
      <c r="A38" s="81" t="s">
        <v>266</v>
      </c>
      <c r="B38" s="81">
        <v>33238</v>
      </c>
      <c r="C38" s="82">
        <f t="shared" si="12"/>
        <v>31908.48</v>
      </c>
      <c r="D38" s="82">
        <f t="shared" si="13"/>
        <v>30578.960000000003</v>
      </c>
      <c r="E38" s="82">
        <f t="shared" si="14"/>
        <v>29914.2</v>
      </c>
      <c r="F38" s="82">
        <f t="shared" si="15"/>
        <v>28252.3</v>
      </c>
      <c r="G38" s="82">
        <f t="shared" si="16"/>
        <v>26590.400000000001</v>
      </c>
      <c r="H38" s="82" t="s">
        <v>228</v>
      </c>
      <c r="I38" s="82" t="s">
        <v>229</v>
      </c>
      <c r="J38" s="82">
        <v>108</v>
      </c>
      <c r="K38" s="82">
        <v>4.7</v>
      </c>
      <c r="L38" s="82">
        <v>40</v>
      </c>
      <c r="M38" s="82">
        <v>32</v>
      </c>
      <c r="N38" s="82">
        <v>12</v>
      </c>
      <c r="O38" s="82">
        <v>7</v>
      </c>
      <c r="P38" s="82" t="s">
        <v>230</v>
      </c>
      <c r="Q38" s="82">
        <v>77</v>
      </c>
      <c r="R38" s="82">
        <v>6</v>
      </c>
    </row>
    <row r="39" spans="1:18" ht="15.75" thickBot="1" x14ac:dyDescent="0.3">
      <c r="A39" s="81" t="s">
        <v>267</v>
      </c>
      <c r="B39" s="81">
        <v>35248</v>
      </c>
      <c r="C39" s="82">
        <f t="shared" si="12"/>
        <v>33838.080000000002</v>
      </c>
      <c r="D39" s="82">
        <f t="shared" si="13"/>
        <v>32428.16</v>
      </c>
      <c r="E39" s="82">
        <f t="shared" si="14"/>
        <v>31723.200000000001</v>
      </c>
      <c r="F39" s="82">
        <f t="shared" si="15"/>
        <v>29960.799999999999</v>
      </c>
      <c r="G39" s="82">
        <f t="shared" si="16"/>
        <v>28198.400000000001</v>
      </c>
      <c r="H39" s="82" t="s">
        <v>232</v>
      </c>
      <c r="I39" s="82" t="s">
        <v>233</v>
      </c>
      <c r="J39" s="82">
        <v>112</v>
      </c>
      <c r="K39" s="82">
        <v>5.9</v>
      </c>
      <c r="L39" s="82" t="s">
        <v>87</v>
      </c>
      <c r="M39" s="82">
        <v>30</v>
      </c>
      <c r="N39" s="82">
        <v>10</v>
      </c>
      <c r="O39" s="82" t="s">
        <v>87</v>
      </c>
      <c r="P39" s="82" t="s">
        <v>234</v>
      </c>
      <c r="Q39" s="82">
        <v>79.5</v>
      </c>
      <c r="R39" s="82">
        <v>6</v>
      </c>
    </row>
    <row r="40" spans="1:18" x14ac:dyDescent="0.25">
      <c r="A40" s="35"/>
      <c r="B40" s="35"/>
      <c r="C40" s="36"/>
      <c r="D40" s="36"/>
      <c r="E40" s="36"/>
      <c r="F40" s="37"/>
      <c r="G40" s="38"/>
      <c r="H40" s="39"/>
      <c r="I40" s="35"/>
      <c r="J40" s="35"/>
    </row>
    <row r="41" spans="1:18" x14ac:dyDescent="0.25">
      <c r="A41" s="35"/>
      <c r="B41" s="35"/>
      <c r="C41" s="36"/>
      <c r="D41" s="36"/>
      <c r="E41" s="36"/>
      <c r="F41" s="37"/>
      <c r="G41" s="38"/>
      <c r="H41" s="39"/>
      <c r="I41" s="35"/>
      <c r="J41" s="35"/>
    </row>
    <row r="42" spans="1:18" x14ac:dyDescent="0.25">
      <c r="A42" s="35"/>
      <c r="B42" s="35"/>
      <c r="C42" s="36"/>
      <c r="D42" s="36"/>
      <c r="E42" s="36"/>
      <c r="F42" s="37"/>
      <c r="G42" s="38"/>
      <c r="H42" s="39"/>
      <c r="I42" s="35"/>
      <c r="J42" s="35"/>
    </row>
  </sheetData>
  <mergeCells count="29">
    <mergeCell ref="K1:K2"/>
    <mergeCell ref="L1:O1"/>
    <mergeCell ref="P1:Q1"/>
    <mergeCell ref="A19:A20"/>
    <mergeCell ref="B19:B20"/>
    <mergeCell ref="C19:G19"/>
    <mergeCell ref="J19:J20"/>
    <mergeCell ref="K19:K20"/>
    <mergeCell ref="L19:O19"/>
    <mergeCell ref="P19:Q19"/>
    <mergeCell ref="A1:A2"/>
    <mergeCell ref="B1:B2"/>
    <mergeCell ref="C1:G1"/>
    <mergeCell ref="J1:J2"/>
    <mergeCell ref="L31:O31"/>
    <mergeCell ref="P31:Q31"/>
    <mergeCell ref="B10:G10"/>
    <mergeCell ref="B8:G8"/>
    <mergeCell ref="A31:A32"/>
    <mergeCell ref="B31:B32"/>
    <mergeCell ref="C31:G31"/>
    <mergeCell ref="J31:J32"/>
    <mergeCell ref="K31:K32"/>
    <mergeCell ref="C23:E23"/>
    <mergeCell ref="F23:F24"/>
    <mergeCell ref="G23:G24"/>
    <mergeCell ref="H23:H24"/>
    <mergeCell ref="I23:I24"/>
    <mergeCell ref="J23:R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5"/>
  <sheetViews>
    <sheetView tabSelected="1" workbookViewId="0">
      <selection activeCell="G2" sqref="G2"/>
    </sheetView>
  </sheetViews>
  <sheetFormatPr defaultRowHeight="15" x14ac:dyDescent="0.25"/>
  <cols>
    <col min="1" max="1" width="28.5703125" customWidth="1"/>
    <col min="2" max="2" width="25.28515625" customWidth="1"/>
    <col min="3" max="3" width="35.42578125" customWidth="1"/>
    <col min="4" max="4" width="16.7109375" customWidth="1"/>
    <col min="5" max="6" width="9.140625" customWidth="1"/>
    <col min="9" max="9" width="17.28515625" customWidth="1"/>
    <col min="10" max="10" width="7.28515625" customWidth="1"/>
    <col min="11" max="12" width="6.140625" customWidth="1"/>
    <col min="13" max="13" width="6.42578125" customWidth="1"/>
  </cols>
  <sheetData>
    <row r="1" spans="1:22" x14ac:dyDescent="0.25">
      <c r="A1" s="179" t="s">
        <v>92</v>
      </c>
      <c r="B1" s="180"/>
      <c r="C1" s="40"/>
      <c r="D1" s="181" t="s">
        <v>93</v>
      </c>
      <c r="E1" s="182"/>
      <c r="F1" s="182"/>
      <c r="G1" s="183"/>
      <c r="H1" s="41"/>
      <c r="I1" s="41"/>
      <c r="J1" s="181" t="s">
        <v>94</v>
      </c>
      <c r="K1" s="182"/>
      <c r="L1" s="182"/>
      <c r="M1" s="182"/>
      <c r="N1" s="182"/>
      <c r="O1" s="182"/>
      <c r="P1" s="182"/>
      <c r="Q1" s="183"/>
      <c r="R1" s="1"/>
      <c r="S1" s="1"/>
      <c r="T1" s="1"/>
      <c r="U1" s="1"/>
      <c r="V1" s="1"/>
    </row>
    <row r="2" spans="1:22" ht="45.75" thickBot="1" x14ac:dyDescent="0.3">
      <c r="A2" s="42" t="s">
        <v>95</v>
      </c>
      <c r="B2" s="42" t="s">
        <v>96</v>
      </c>
      <c r="C2" s="24" t="s">
        <v>97</v>
      </c>
      <c r="D2" s="25" t="s">
        <v>279</v>
      </c>
      <c r="E2" s="25" t="s">
        <v>280</v>
      </c>
      <c r="F2" s="25" t="s">
        <v>282</v>
      </c>
      <c r="G2" s="25" t="s">
        <v>281</v>
      </c>
      <c r="H2" s="25" t="s">
        <v>98</v>
      </c>
      <c r="I2" s="25" t="s">
        <v>99</v>
      </c>
      <c r="J2" s="43" t="s">
        <v>12</v>
      </c>
      <c r="K2" s="43" t="s">
        <v>17</v>
      </c>
      <c r="L2" s="43" t="s">
        <v>23</v>
      </c>
      <c r="M2" s="44" t="s">
        <v>100</v>
      </c>
      <c r="N2" s="43" t="s">
        <v>36</v>
      </c>
      <c r="O2" s="43" t="s">
        <v>43</v>
      </c>
      <c r="P2" s="43" t="s">
        <v>48</v>
      </c>
      <c r="Q2" s="43" t="s">
        <v>55</v>
      </c>
      <c r="R2" s="1"/>
      <c r="S2" s="1"/>
      <c r="T2" s="1"/>
      <c r="U2" s="1"/>
      <c r="V2" s="1"/>
    </row>
    <row r="3" spans="1:22" ht="36.75" customHeight="1" thickTop="1" thickBot="1" x14ac:dyDescent="0.3">
      <c r="A3" s="45" t="s">
        <v>101</v>
      </c>
      <c r="B3" s="46" t="s">
        <v>102</v>
      </c>
      <c r="C3" s="47" t="s">
        <v>103</v>
      </c>
      <c r="D3" s="55">
        <v>550</v>
      </c>
      <c r="E3" s="56">
        <f>D3*0.95</f>
        <v>522.5</v>
      </c>
      <c r="F3" s="56">
        <f>D3*0.93</f>
        <v>511.5</v>
      </c>
      <c r="G3" s="56">
        <f>D3*0.9</f>
        <v>495</v>
      </c>
      <c r="H3" s="57" t="s">
        <v>104</v>
      </c>
      <c r="I3" s="57" t="s">
        <v>105</v>
      </c>
      <c r="J3" s="48" t="s">
        <v>106</v>
      </c>
      <c r="K3" s="48">
        <v>5</v>
      </c>
      <c r="L3" s="48">
        <v>6</v>
      </c>
      <c r="M3" s="48" t="s">
        <v>107</v>
      </c>
      <c r="N3" s="48" t="s">
        <v>108</v>
      </c>
      <c r="O3" s="48" t="s">
        <v>109</v>
      </c>
      <c r="P3" s="48" t="s">
        <v>110</v>
      </c>
      <c r="Q3" s="48" t="s">
        <v>111</v>
      </c>
      <c r="R3" s="1"/>
      <c r="S3" s="1"/>
      <c r="T3" s="1"/>
      <c r="U3" s="1"/>
      <c r="V3" s="1"/>
    </row>
    <row r="4" spans="1:22" ht="41.25" customHeight="1" thickTop="1" thickBot="1" x14ac:dyDescent="0.3">
      <c r="A4" s="49" t="s">
        <v>112</v>
      </c>
      <c r="B4" s="50" t="s">
        <v>113</v>
      </c>
      <c r="C4" s="51" t="s">
        <v>114</v>
      </c>
      <c r="D4" s="58">
        <v>615</v>
      </c>
      <c r="E4" s="59">
        <f t="shared" ref="E4:E8" si="0">D4*0.95</f>
        <v>584.25</v>
      </c>
      <c r="F4" s="59">
        <f t="shared" ref="F4:F8" si="1">D4*0.93</f>
        <v>571.95000000000005</v>
      </c>
      <c r="G4" s="59">
        <f t="shared" ref="G4:G8" si="2">D4*0.9</f>
        <v>553.5</v>
      </c>
      <c r="H4" s="59" t="s">
        <v>115</v>
      </c>
      <c r="I4" s="59" t="s">
        <v>105</v>
      </c>
      <c r="J4" s="53" t="s">
        <v>106</v>
      </c>
      <c r="K4" s="53">
        <v>5</v>
      </c>
      <c r="L4" s="53" t="s">
        <v>116</v>
      </c>
      <c r="M4" s="53" t="s">
        <v>117</v>
      </c>
      <c r="N4" s="53" t="s">
        <v>118</v>
      </c>
      <c r="O4" s="53" t="s">
        <v>119</v>
      </c>
      <c r="P4" s="53" t="s">
        <v>120</v>
      </c>
      <c r="Q4" s="53" t="s">
        <v>121</v>
      </c>
      <c r="R4" s="1"/>
      <c r="S4" s="1"/>
      <c r="T4" s="1"/>
      <c r="U4" s="1"/>
      <c r="V4" s="1"/>
    </row>
    <row r="5" spans="1:22" ht="50.25" customHeight="1" thickTop="1" thickBot="1" x14ac:dyDescent="0.3">
      <c r="A5" s="49" t="s">
        <v>122</v>
      </c>
      <c r="B5" s="50" t="s">
        <v>122</v>
      </c>
      <c r="C5" s="51" t="s">
        <v>123</v>
      </c>
      <c r="D5" s="58">
        <v>580</v>
      </c>
      <c r="E5" s="59">
        <f t="shared" si="0"/>
        <v>551</v>
      </c>
      <c r="F5" s="59">
        <f t="shared" si="1"/>
        <v>539.4</v>
      </c>
      <c r="G5" s="59">
        <f t="shared" si="2"/>
        <v>522</v>
      </c>
      <c r="H5" s="59" t="s">
        <v>124</v>
      </c>
      <c r="I5" s="59" t="s">
        <v>105</v>
      </c>
      <c r="J5" s="53" t="s">
        <v>106</v>
      </c>
      <c r="K5" s="53">
        <v>5</v>
      </c>
      <c r="L5" s="53" t="s">
        <v>125</v>
      </c>
      <c r="M5" s="53" t="s">
        <v>126</v>
      </c>
      <c r="N5" s="53" t="s">
        <v>127</v>
      </c>
      <c r="O5" s="53" t="s">
        <v>128</v>
      </c>
      <c r="P5" s="53" t="s">
        <v>129</v>
      </c>
      <c r="Q5" s="53" t="s">
        <v>130</v>
      </c>
      <c r="R5" s="1"/>
      <c r="S5" s="1"/>
      <c r="T5" s="1"/>
      <c r="U5" s="1"/>
      <c r="V5" s="1"/>
    </row>
    <row r="6" spans="1:22" ht="57.75" customHeight="1" thickTop="1" thickBot="1" x14ac:dyDescent="0.3">
      <c r="A6" s="49" t="s">
        <v>131</v>
      </c>
      <c r="B6" s="50" t="s">
        <v>132</v>
      </c>
      <c r="C6" s="54" t="s">
        <v>133</v>
      </c>
      <c r="D6" s="55">
        <v>555</v>
      </c>
      <c r="E6" s="56">
        <f t="shared" si="0"/>
        <v>527.25</v>
      </c>
      <c r="F6" s="56">
        <f t="shared" si="1"/>
        <v>516.15</v>
      </c>
      <c r="G6" s="56">
        <f t="shared" si="2"/>
        <v>499.5</v>
      </c>
      <c r="H6" s="57" t="s">
        <v>134</v>
      </c>
      <c r="I6" s="57" t="s">
        <v>135</v>
      </c>
      <c r="J6" s="48">
        <v>2</v>
      </c>
      <c r="K6" s="48">
        <v>5</v>
      </c>
      <c r="L6" s="48" t="s">
        <v>106</v>
      </c>
      <c r="M6" s="48" t="s">
        <v>106</v>
      </c>
      <c r="N6" s="48" t="s">
        <v>106</v>
      </c>
      <c r="O6" s="48" t="s">
        <v>106</v>
      </c>
      <c r="P6" s="48" t="s">
        <v>106</v>
      </c>
      <c r="Q6" s="48" t="s">
        <v>106</v>
      </c>
      <c r="R6" s="1"/>
      <c r="S6" s="1"/>
      <c r="T6" s="1"/>
      <c r="U6" s="1"/>
      <c r="V6" s="1"/>
    </row>
    <row r="7" spans="1:22" ht="57.75" customHeight="1" thickTop="1" thickBot="1" x14ac:dyDescent="0.3">
      <c r="A7" s="49" t="s">
        <v>131</v>
      </c>
      <c r="B7" s="50" t="s">
        <v>132</v>
      </c>
      <c r="C7" s="51" t="s">
        <v>136</v>
      </c>
      <c r="D7" s="58">
        <v>1250</v>
      </c>
      <c r="E7" s="53">
        <f t="shared" si="0"/>
        <v>1187.5</v>
      </c>
      <c r="F7" s="53">
        <f t="shared" si="1"/>
        <v>1162.5</v>
      </c>
      <c r="G7" s="53">
        <f t="shared" si="2"/>
        <v>1125</v>
      </c>
      <c r="H7" s="59" t="s">
        <v>137</v>
      </c>
      <c r="I7" s="59" t="s">
        <v>138</v>
      </c>
      <c r="J7" s="53" t="s">
        <v>106</v>
      </c>
      <c r="K7" s="53">
        <v>5</v>
      </c>
      <c r="L7" s="53" t="s">
        <v>106</v>
      </c>
      <c r="M7" s="53" t="s">
        <v>106</v>
      </c>
      <c r="N7" s="53" t="s">
        <v>106</v>
      </c>
      <c r="O7" s="53" t="s">
        <v>106</v>
      </c>
      <c r="P7" s="53" t="s">
        <v>106</v>
      </c>
      <c r="Q7" s="53" t="s">
        <v>106</v>
      </c>
      <c r="R7" s="1"/>
      <c r="S7" s="1"/>
      <c r="T7" s="1"/>
      <c r="U7" s="1"/>
      <c r="V7" s="1"/>
    </row>
    <row r="8" spans="1:22" ht="56.25" customHeight="1" thickTop="1" thickBot="1" x14ac:dyDescent="0.3">
      <c r="A8" s="49" t="s">
        <v>139</v>
      </c>
      <c r="B8" s="50" t="s">
        <v>140</v>
      </c>
      <c r="C8" s="54" t="s">
        <v>141</v>
      </c>
      <c r="D8" s="55">
        <v>2170</v>
      </c>
      <c r="E8" s="60">
        <f t="shared" si="0"/>
        <v>2061.5</v>
      </c>
      <c r="F8" s="60">
        <f t="shared" si="1"/>
        <v>2018.1000000000001</v>
      </c>
      <c r="G8" s="60">
        <f t="shared" si="2"/>
        <v>1953</v>
      </c>
      <c r="H8" s="57" t="s">
        <v>142</v>
      </c>
      <c r="I8" s="57" t="s">
        <v>105</v>
      </c>
      <c r="J8" s="48" t="s">
        <v>106</v>
      </c>
      <c r="K8" s="48">
        <v>5</v>
      </c>
      <c r="L8" s="48" t="s">
        <v>125</v>
      </c>
      <c r="M8" s="48" t="s">
        <v>126</v>
      </c>
      <c r="N8" s="48" t="s">
        <v>127</v>
      </c>
      <c r="O8" s="48" t="s">
        <v>128</v>
      </c>
      <c r="P8" s="48" t="s">
        <v>129</v>
      </c>
      <c r="Q8" s="48" t="s">
        <v>130</v>
      </c>
      <c r="R8" s="1"/>
      <c r="S8" s="1"/>
      <c r="T8" s="1"/>
      <c r="U8" s="1"/>
      <c r="V8" s="1"/>
    </row>
    <row r="9" spans="1:22" ht="45" hidden="1" customHeight="1" thickTop="1" thickBot="1" x14ac:dyDescent="0.25">
      <c r="A9" s="1"/>
      <c r="B9" s="1"/>
      <c r="C9" s="1"/>
      <c r="D9" s="1"/>
      <c r="E9" s="1"/>
    </row>
    <row r="10" spans="1:22" ht="15.75" hidden="1" thickTop="1" x14ac:dyDescent="0.25">
      <c r="R10" s="1"/>
      <c r="S10" s="1"/>
      <c r="T10" s="1"/>
      <c r="U10" s="1"/>
      <c r="V10" s="1"/>
    </row>
    <row r="11" spans="1:22" ht="15.75" hidden="1" thickTop="1" x14ac:dyDescent="0.25">
      <c r="R11" s="1"/>
      <c r="S11" s="1"/>
      <c r="T11" s="1"/>
      <c r="U11" s="1"/>
      <c r="V11" s="1"/>
    </row>
    <row r="12" spans="1:22" ht="41.25" customHeight="1" thickTop="1" x14ac:dyDescent="0.25">
      <c r="R12" s="1"/>
      <c r="S12" s="1"/>
      <c r="T12" s="1"/>
      <c r="U12" s="1"/>
      <c r="V12" s="1"/>
    </row>
    <row r="13" spans="1:22" ht="42.75" hidden="1" customHeight="1" thickTop="1" thickBot="1" x14ac:dyDescent="0.3">
      <c r="R13" s="1"/>
      <c r="S13" s="1"/>
      <c r="T13" s="1"/>
      <c r="U13" s="1"/>
      <c r="V13" s="1"/>
    </row>
    <row r="14" spans="1:22" hidden="1" x14ac:dyDescent="0.25">
      <c r="R14" s="1"/>
      <c r="S14" s="1"/>
      <c r="T14" s="1"/>
      <c r="U14" s="1"/>
      <c r="V14" s="1"/>
    </row>
    <row r="15" spans="1:22" hidden="1" x14ac:dyDescent="0.25">
      <c r="R15" s="1"/>
      <c r="S15" s="1"/>
      <c r="T15" s="1"/>
      <c r="U15" s="1"/>
      <c r="V15" s="1"/>
    </row>
  </sheetData>
  <mergeCells count="3">
    <mergeCell ref="A1:B1"/>
    <mergeCell ref="D1:G1"/>
    <mergeCell ref="J1:Q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I20"/>
  <sheetViews>
    <sheetView workbookViewId="0">
      <selection activeCell="E2" sqref="E2"/>
    </sheetView>
  </sheetViews>
  <sheetFormatPr defaultRowHeight="15" x14ac:dyDescent="0.25"/>
  <cols>
    <col min="1" max="1" width="51.42578125" customWidth="1"/>
    <col min="2" max="2" width="24.28515625" customWidth="1"/>
    <col min="3" max="3" width="15.28515625" customWidth="1"/>
    <col min="4" max="4" width="11.85546875" customWidth="1"/>
    <col min="5" max="5" width="13.28515625" customWidth="1"/>
    <col min="6" max="6" width="12.85546875" customWidth="1"/>
    <col min="7" max="7" width="13" customWidth="1"/>
    <col min="8" max="8" width="11" customWidth="1"/>
    <col min="9" max="9" width="10.42578125" customWidth="1"/>
  </cols>
  <sheetData>
    <row r="1" spans="1:9" ht="15.75" thickBot="1" x14ac:dyDescent="0.3">
      <c r="A1" s="190" t="s">
        <v>97</v>
      </c>
      <c r="B1" s="192" t="s">
        <v>163</v>
      </c>
      <c r="C1" s="187" t="s">
        <v>164</v>
      </c>
      <c r="D1" s="188"/>
      <c r="E1" s="189"/>
      <c r="F1" s="184" t="s">
        <v>242</v>
      </c>
      <c r="G1" s="184" t="s">
        <v>243</v>
      </c>
      <c r="H1" s="184" t="s">
        <v>244</v>
      </c>
      <c r="I1" s="184" t="s">
        <v>245</v>
      </c>
    </row>
    <row r="2" spans="1:9" ht="62.25" customHeight="1" thickBot="1" x14ac:dyDescent="0.3">
      <c r="A2" s="191"/>
      <c r="B2" s="185"/>
      <c r="C2" s="71" t="s">
        <v>246</v>
      </c>
      <c r="D2" s="71" t="s">
        <v>247</v>
      </c>
      <c r="E2" s="71" t="s">
        <v>248</v>
      </c>
      <c r="F2" s="185"/>
      <c r="G2" s="185"/>
      <c r="H2" s="185"/>
      <c r="I2" s="185"/>
    </row>
    <row r="3" spans="1:9" ht="15.75" thickBot="1" x14ac:dyDescent="0.3">
      <c r="A3" s="69" t="s">
        <v>89</v>
      </c>
      <c r="B3" s="70">
        <v>445</v>
      </c>
      <c r="C3" s="70">
        <f>B3*0.9</f>
        <v>400.5</v>
      </c>
      <c r="D3" s="70">
        <f>B3*0.85</f>
        <v>378.25</v>
      </c>
      <c r="E3" s="70">
        <f>B3*0.8</f>
        <v>356</v>
      </c>
      <c r="F3" s="70">
        <v>40</v>
      </c>
      <c r="G3" s="70">
        <v>0.39</v>
      </c>
      <c r="H3" s="70" t="s">
        <v>249</v>
      </c>
      <c r="I3" s="70" t="s">
        <v>250</v>
      </c>
    </row>
    <row r="4" spans="1:9" ht="15.75" thickBot="1" x14ac:dyDescent="0.3">
      <c r="A4" s="69" t="s">
        <v>251</v>
      </c>
      <c r="B4" s="70">
        <v>540</v>
      </c>
      <c r="C4" s="70">
        <f t="shared" ref="C4:C8" si="0">B4*0.9</f>
        <v>486</v>
      </c>
      <c r="D4" s="70">
        <f t="shared" ref="D4:D8" si="1">B4*0.85</f>
        <v>459</v>
      </c>
      <c r="E4" s="70">
        <f t="shared" ref="E4:E8" si="2">B4*0.8</f>
        <v>432</v>
      </c>
      <c r="F4" s="70">
        <v>44</v>
      </c>
      <c r="G4" s="70">
        <v>0.5</v>
      </c>
      <c r="H4" s="70" t="s">
        <v>252</v>
      </c>
      <c r="I4" s="70" t="s">
        <v>253</v>
      </c>
    </row>
    <row r="5" spans="1:9" ht="15.75" thickBot="1" x14ac:dyDescent="0.3">
      <c r="A5" s="69" t="s">
        <v>90</v>
      </c>
      <c r="B5" s="70">
        <v>630</v>
      </c>
      <c r="C5" s="70">
        <f t="shared" si="0"/>
        <v>567</v>
      </c>
      <c r="D5" s="70">
        <f t="shared" si="1"/>
        <v>535.5</v>
      </c>
      <c r="E5" s="70">
        <f t="shared" si="2"/>
        <v>504</v>
      </c>
      <c r="F5" s="70">
        <v>22</v>
      </c>
      <c r="G5" s="70">
        <v>0.62</v>
      </c>
      <c r="H5" s="70" t="s">
        <v>254</v>
      </c>
      <c r="I5" s="70" t="s">
        <v>250</v>
      </c>
    </row>
    <row r="6" spans="1:9" ht="15.75" thickBot="1" x14ac:dyDescent="0.3">
      <c r="A6" s="69" t="s">
        <v>91</v>
      </c>
      <c r="B6" s="70">
        <v>1365</v>
      </c>
      <c r="C6" s="70">
        <f t="shared" si="0"/>
        <v>1228.5</v>
      </c>
      <c r="D6" s="70">
        <f t="shared" si="1"/>
        <v>1160.25</v>
      </c>
      <c r="E6" s="70">
        <f t="shared" si="2"/>
        <v>1092</v>
      </c>
      <c r="F6" s="70">
        <v>10</v>
      </c>
      <c r="G6" s="70">
        <v>1.5</v>
      </c>
      <c r="H6" s="70" t="s">
        <v>255</v>
      </c>
      <c r="I6" s="70" t="s">
        <v>250</v>
      </c>
    </row>
    <row r="7" spans="1:9" ht="15.75" thickBot="1" x14ac:dyDescent="0.3">
      <c r="A7" s="69" t="s">
        <v>256</v>
      </c>
      <c r="B7" s="70">
        <v>180</v>
      </c>
      <c r="C7" s="70">
        <f t="shared" si="0"/>
        <v>162</v>
      </c>
      <c r="D7" s="70">
        <f t="shared" si="1"/>
        <v>153</v>
      </c>
      <c r="E7" s="70">
        <f t="shared" si="2"/>
        <v>144</v>
      </c>
      <c r="F7" s="70">
        <v>100</v>
      </c>
      <c r="G7" s="70">
        <v>0.09</v>
      </c>
      <c r="H7" s="70" t="s">
        <v>257</v>
      </c>
      <c r="I7" s="70" t="s">
        <v>250</v>
      </c>
    </row>
    <row r="8" spans="1:9" ht="15.75" thickBot="1" x14ac:dyDescent="0.3">
      <c r="A8" s="69" t="s">
        <v>258</v>
      </c>
      <c r="B8" s="70">
        <v>220</v>
      </c>
      <c r="C8" s="70">
        <f t="shared" si="0"/>
        <v>198</v>
      </c>
      <c r="D8" s="70">
        <f t="shared" si="1"/>
        <v>187</v>
      </c>
      <c r="E8" s="70">
        <f t="shared" si="2"/>
        <v>176</v>
      </c>
      <c r="F8" s="70">
        <v>45</v>
      </c>
      <c r="G8" s="70">
        <v>0.37</v>
      </c>
      <c r="H8" s="70" t="s">
        <v>143</v>
      </c>
      <c r="I8" s="70" t="s">
        <v>250</v>
      </c>
    </row>
    <row r="9" spans="1:9" x14ac:dyDescent="0.25">
      <c r="A9" s="186"/>
      <c r="B9" s="186"/>
      <c r="C9" s="186"/>
      <c r="D9" s="186"/>
      <c r="E9" s="186"/>
      <c r="F9" s="186"/>
      <c r="G9" s="186"/>
    </row>
    <row r="10" spans="1:9" x14ac:dyDescent="0.25">
      <c r="A10" s="186"/>
      <c r="B10" s="186"/>
      <c r="C10" s="186"/>
      <c r="D10" s="186"/>
      <c r="E10" s="186"/>
      <c r="F10" s="186"/>
      <c r="G10" s="186"/>
    </row>
    <row r="11" spans="1:9" x14ac:dyDescent="0.25">
      <c r="A11" s="186"/>
      <c r="B11" s="186"/>
      <c r="C11" s="186"/>
      <c r="D11" s="186"/>
      <c r="E11" s="186"/>
      <c r="F11" s="186"/>
      <c r="G11" s="186"/>
    </row>
    <row r="12" spans="1:9" x14ac:dyDescent="0.25">
      <c r="A12" s="186"/>
      <c r="B12" s="186"/>
      <c r="C12" s="186"/>
      <c r="D12" s="186"/>
      <c r="E12" s="186"/>
      <c r="F12" s="186"/>
      <c r="G12" s="186"/>
    </row>
    <row r="13" spans="1:9" x14ac:dyDescent="0.25">
      <c r="A13" s="186"/>
      <c r="B13" s="186"/>
      <c r="C13" s="186"/>
      <c r="D13" s="186"/>
      <c r="E13" s="186"/>
      <c r="F13" s="186"/>
      <c r="G13" s="186"/>
    </row>
    <row r="14" spans="1:9" x14ac:dyDescent="0.25">
      <c r="A14" s="186"/>
      <c r="B14" s="186"/>
      <c r="C14" s="186"/>
      <c r="D14" s="186"/>
      <c r="E14" s="186"/>
      <c r="F14" s="186"/>
      <c r="G14" s="186"/>
    </row>
    <row r="15" spans="1:9" x14ac:dyDescent="0.25">
      <c r="A15" s="186"/>
      <c r="B15" s="186"/>
      <c r="C15" s="186"/>
      <c r="D15" s="186"/>
      <c r="E15" s="186"/>
      <c r="F15" s="186"/>
      <c r="G15" s="186"/>
    </row>
    <row r="16" spans="1:9" x14ac:dyDescent="0.25">
      <c r="A16" s="186"/>
      <c r="B16" s="186"/>
      <c r="C16" s="186"/>
      <c r="D16" s="186"/>
      <c r="E16" s="186"/>
      <c r="F16" s="186"/>
      <c r="G16" s="186"/>
    </row>
    <row r="17" spans="1:7" x14ac:dyDescent="0.25">
      <c r="A17" s="186"/>
      <c r="B17" s="186"/>
      <c r="C17" s="186"/>
      <c r="D17" s="186"/>
      <c r="E17" s="186"/>
      <c r="F17" s="186"/>
      <c r="G17" s="186"/>
    </row>
    <row r="18" spans="1:7" x14ac:dyDescent="0.25">
      <c r="A18" s="186"/>
      <c r="B18" s="186"/>
      <c r="C18" s="186"/>
      <c r="D18" s="186"/>
      <c r="E18" s="186"/>
      <c r="F18" s="186"/>
      <c r="G18" s="186"/>
    </row>
    <row r="19" spans="1:7" x14ac:dyDescent="0.25">
      <c r="A19" s="186"/>
      <c r="B19" s="186"/>
      <c r="C19" s="186"/>
      <c r="D19" s="186"/>
      <c r="E19" s="186"/>
      <c r="F19" s="186"/>
      <c r="G19" s="186"/>
    </row>
    <row r="20" spans="1:7" x14ac:dyDescent="0.25">
      <c r="A20" s="186"/>
      <c r="B20" s="186"/>
      <c r="C20" s="186"/>
      <c r="D20" s="186"/>
      <c r="E20" s="186"/>
      <c r="F20" s="186"/>
      <c r="G20" s="186"/>
    </row>
  </sheetData>
  <mergeCells count="8">
    <mergeCell ref="H1:H2"/>
    <mergeCell ref="I1:I2"/>
    <mergeCell ref="A9:G20"/>
    <mergeCell ref="C1:E1"/>
    <mergeCell ref="F1:F2"/>
    <mergeCell ref="G1:G2"/>
    <mergeCell ref="A1:A2"/>
    <mergeCell ref="B1:B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11"/>
  <sheetViews>
    <sheetView workbookViewId="0">
      <selection activeCell="I8" sqref="I8"/>
    </sheetView>
  </sheetViews>
  <sheetFormatPr defaultRowHeight="15" x14ac:dyDescent="0.25"/>
  <cols>
    <col min="1" max="1" width="50.42578125" customWidth="1"/>
    <col min="2" max="2" width="23.42578125" customWidth="1"/>
    <col min="3" max="3" width="13.28515625" customWidth="1"/>
    <col min="4" max="5" width="13.140625" customWidth="1"/>
    <col min="6" max="6" width="12.85546875" customWidth="1"/>
  </cols>
  <sheetData>
    <row r="1" spans="1:14" ht="43.5" customHeight="1" thickTop="1" thickBot="1" x14ac:dyDescent="0.3">
      <c r="A1" s="62" t="s">
        <v>97</v>
      </c>
      <c r="B1" s="74" t="s">
        <v>277</v>
      </c>
      <c r="C1" s="74" t="s">
        <v>3</v>
      </c>
      <c r="D1" s="74" t="s">
        <v>4</v>
      </c>
      <c r="E1" s="74" t="s">
        <v>5</v>
      </c>
      <c r="F1" s="75" t="s">
        <v>144</v>
      </c>
      <c r="G1" s="193" t="s">
        <v>145</v>
      </c>
      <c r="H1" s="194"/>
      <c r="I1" s="194"/>
      <c r="J1" s="194"/>
      <c r="K1" s="194"/>
      <c r="L1" s="194"/>
      <c r="M1" s="194"/>
      <c r="N1" s="195"/>
    </row>
    <row r="2" spans="1:14" ht="41.25" customHeight="1" thickTop="1" thickBot="1" x14ac:dyDescent="0.3">
      <c r="A2" s="61" t="s">
        <v>146</v>
      </c>
      <c r="B2" s="55">
        <v>10800</v>
      </c>
      <c r="C2" s="56">
        <f t="shared" ref="C2:C4" si="0">B2*0.95</f>
        <v>10260</v>
      </c>
      <c r="D2" s="56">
        <f t="shared" ref="D2:D4" si="1">B2*0.93</f>
        <v>10044</v>
      </c>
      <c r="E2" s="56">
        <f t="shared" ref="E2:E4" si="2">B2*0.9</f>
        <v>9720</v>
      </c>
      <c r="F2" s="18" t="s">
        <v>147</v>
      </c>
      <c r="G2" s="196" t="s">
        <v>148</v>
      </c>
      <c r="H2" s="197"/>
      <c r="I2" s="197"/>
      <c r="J2" s="197"/>
      <c r="K2" s="197"/>
      <c r="L2" s="197"/>
      <c r="M2" s="197"/>
      <c r="N2" s="198"/>
    </row>
    <row r="3" spans="1:14" ht="32.25" customHeight="1" thickTop="1" thickBot="1" x14ac:dyDescent="0.3">
      <c r="A3" s="62" t="s">
        <v>149</v>
      </c>
      <c r="B3" s="58">
        <v>11800</v>
      </c>
      <c r="C3" s="59">
        <f t="shared" si="0"/>
        <v>11210</v>
      </c>
      <c r="D3" s="59">
        <f t="shared" si="1"/>
        <v>10974</v>
      </c>
      <c r="E3" s="59">
        <f t="shared" si="2"/>
        <v>10620</v>
      </c>
      <c r="F3" s="52" t="s">
        <v>150</v>
      </c>
      <c r="G3" s="199" t="s">
        <v>148</v>
      </c>
      <c r="H3" s="200"/>
      <c r="I3" s="200"/>
      <c r="J3" s="200"/>
      <c r="K3" s="200"/>
      <c r="L3" s="200"/>
      <c r="M3" s="200"/>
      <c r="N3" s="201"/>
    </row>
    <row r="4" spans="1:14" ht="31.5" thickTop="1" thickBot="1" x14ac:dyDescent="0.3">
      <c r="A4" s="61" t="s">
        <v>151</v>
      </c>
      <c r="B4" s="55">
        <v>49222</v>
      </c>
      <c r="C4" s="63">
        <f t="shared" si="0"/>
        <v>46760.899999999994</v>
      </c>
      <c r="D4" s="63">
        <f t="shared" si="1"/>
        <v>45776.46</v>
      </c>
      <c r="E4" s="56">
        <f t="shared" si="2"/>
        <v>44299.8</v>
      </c>
      <c r="F4" s="18" t="s">
        <v>152</v>
      </c>
      <c r="G4" s="196" t="s">
        <v>153</v>
      </c>
      <c r="H4" s="197"/>
      <c r="I4" s="197"/>
      <c r="J4" s="197"/>
      <c r="K4" s="197"/>
      <c r="L4" s="197"/>
      <c r="M4" s="197"/>
      <c r="N4" s="198"/>
    </row>
    <row r="5" spans="1:14" ht="42" customHeight="1" thickTop="1" x14ac:dyDescent="0.25">
      <c r="A5" s="4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40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4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25">
      <c r="A8" s="40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25">
      <c r="A9" s="40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25">
      <c r="A10" s="4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25">
      <c r="A11" s="40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</sheetData>
  <mergeCells count="4">
    <mergeCell ref="G1:N1"/>
    <mergeCell ref="G2:N2"/>
    <mergeCell ref="G3:N3"/>
    <mergeCell ref="G4:N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ТЕРМОКОНТЕЙНЕРЫ ТМ</vt:lpstr>
      <vt:lpstr>ТЕРМОКОНТЕЙНЕРЫ ТКМ</vt:lpstr>
      <vt:lpstr>ХЛАДОЭЛЕМЕНТЫ МХД</vt:lpstr>
      <vt:lpstr>ХЛАДОЭЛЕМЕНТЫ АТХ</vt:lpstr>
      <vt:lpstr>ТЕРМОРЕГИСТРАТОРЫ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2023-10-23T09:31:24Z</cp:lastPrinted>
  <dcterms:created xsi:type="dcterms:W3CDTF">2023-10-23T04:30:57Z</dcterms:created>
  <dcterms:modified xsi:type="dcterms:W3CDTF">2025-02-17T09:45:16Z</dcterms:modified>
</cp:coreProperties>
</file>